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Construction Estimating\Tables\"/>
    </mc:Choice>
  </mc:AlternateContent>
  <bookViews>
    <workbookView xWindow="0" yWindow="0" windowWidth="18345" windowHeight="11640" activeTab="1"/>
  </bookViews>
  <sheets>
    <sheet name="BREAKDOWN" sheetId="1" r:id="rId1"/>
    <sheet name="TONNAGES" sheetId="2" r:id="rId2"/>
  </sheets>
  <definedNames>
    <definedName name="_xlnm.Print_Area" localSheetId="0">BREAKDOWN!$A$1:$O$71</definedName>
  </definedNames>
  <calcPr calcId="152511"/>
</workbook>
</file>

<file path=xl/calcChain.xml><?xml version="1.0" encoding="utf-8"?>
<calcChain xmlns="http://schemas.openxmlformats.org/spreadsheetml/2006/main">
  <c r="D55" i="1" l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P10" i="1"/>
  <c r="E10" i="1"/>
  <c r="D10" i="1"/>
  <c r="M9" i="1"/>
  <c r="O9" i="1" s="1"/>
  <c r="E9" i="1"/>
  <c r="I9" i="1" s="1"/>
  <c r="D9" i="1"/>
  <c r="P8" i="1"/>
  <c r="D8" i="1"/>
  <c r="E8" i="1" s="1"/>
  <c r="I8" i="1" s="1"/>
  <c r="O1" i="1"/>
  <c r="M10" i="1" l="1"/>
  <c r="A10" i="1"/>
  <c r="I10" i="1"/>
  <c r="N59" i="1" s="1"/>
  <c r="M16" i="1"/>
  <c r="A16" i="1"/>
  <c r="I16" i="1"/>
  <c r="M24" i="1"/>
  <c r="A24" i="1"/>
  <c r="I24" i="1"/>
  <c r="M28" i="1"/>
  <c r="O28" i="1" s="1"/>
  <c r="A28" i="1"/>
  <c r="I28" i="1"/>
  <c r="M30" i="1"/>
  <c r="A30" i="1"/>
  <c r="I30" i="1"/>
  <c r="M34" i="1"/>
  <c r="A34" i="1"/>
  <c r="I34" i="1"/>
  <c r="M38" i="1"/>
  <c r="A38" i="1"/>
  <c r="I38" i="1"/>
  <c r="M40" i="1"/>
  <c r="O40" i="1" s="1"/>
  <c r="A40" i="1"/>
  <c r="I40" i="1"/>
  <c r="M42" i="1"/>
  <c r="O42" i="1" s="1"/>
  <c r="A42" i="1"/>
  <c r="I42" i="1"/>
  <c r="M44" i="1"/>
  <c r="A44" i="1"/>
  <c r="I44" i="1"/>
  <c r="M48" i="1"/>
  <c r="A48" i="1"/>
  <c r="I48" i="1"/>
  <c r="M52" i="1"/>
  <c r="O52" i="1" s="1"/>
  <c r="A52" i="1"/>
  <c r="I52" i="1"/>
  <c r="M14" i="1"/>
  <c r="O14" i="1" s="1"/>
  <c r="A14" i="1"/>
  <c r="I14" i="1"/>
  <c r="M20" i="1"/>
  <c r="A20" i="1"/>
  <c r="I20" i="1"/>
  <c r="M26" i="1"/>
  <c r="A26" i="1"/>
  <c r="I26" i="1"/>
  <c r="M36" i="1"/>
  <c r="O36" i="1" s="1"/>
  <c r="A36" i="1"/>
  <c r="I36" i="1"/>
  <c r="M45" i="1"/>
  <c r="O45" i="1" s="1"/>
  <c r="A45" i="1"/>
  <c r="I45" i="1"/>
  <c r="M49" i="1"/>
  <c r="A49" i="1"/>
  <c r="I49" i="1"/>
  <c r="M53" i="1"/>
  <c r="A53" i="1"/>
  <c r="I53" i="1"/>
  <c r="M8" i="1"/>
  <c r="A8" i="1"/>
  <c r="M12" i="1"/>
  <c r="A12" i="1"/>
  <c r="I12" i="1"/>
  <c r="M18" i="1"/>
  <c r="A18" i="1"/>
  <c r="I18" i="1"/>
  <c r="M22" i="1"/>
  <c r="O22" i="1" s="1"/>
  <c r="A22" i="1"/>
  <c r="I22" i="1"/>
  <c r="M32" i="1"/>
  <c r="O32" i="1" s="1"/>
  <c r="A32" i="1"/>
  <c r="I32" i="1"/>
  <c r="M11" i="1"/>
  <c r="A11" i="1"/>
  <c r="M13" i="1"/>
  <c r="A13" i="1"/>
  <c r="M15" i="1"/>
  <c r="A15" i="1"/>
  <c r="M17" i="1"/>
  <c r="A17" i="1"/>
  <c r="M19" i="1"/>
  <c r="A19" i="1"/>
  <c r="M21" i="1"/>
  <c r="A21" i="1"/>
  <c r="M23" i="1"/>
  <c r="A23" i="1"/>
  <c r="M25" i="1"/>
  <c r="A25" i="1"/>
  <c r="M27" i="1"/>
  <c r="A27" i="1"/>
  <c r="M29" i="1"/>
  <c r="A29" i="1"/>
  <c r="M31" i="1"/>
  <c r="A31" i="1"/>
  <c r="M33" i="1"/>
  <c r="A33" i="1"/>
  <c r="M35" i="1"/>
  <c r="A35" i="1"/>
  <c r="M37" i="1"/>
  <c r="A37" i="1"/>
  <c r="M39" i="1"/>
  <c r="A39" i="1"/>
  <c r="M41" i="1"/>
  <c r="A41" i="1"/>
  <c r="M43" i="1"/>
  <c r="A43" i="1"/>
  <c r="M46" i="1"/>
  <c r="O46" i="1" s="1"/>
  <c r="A46" i="1"/>
  <c r="I46" i="1"/>
  <c r="M50" i="1"/>
  <c r="O50" i="1" s="1"/>
  <c r="A50" i="1"/>
  <c r="I50" i="1"/>
  <c r="M54" i="1"/>
  <c r="A54" i="1"/>
  <c r="I54" i="1"/>
  <c r="A9" i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7" i="1"/>
  <c r="M47" i="1"/>
  <c r="A47" i="1"/>
  <c r="M51" i="1"/>
  <c r="A51" i="1"/>
  <c r="I51" i="1"/>
  <c r="M55" i="1"/>
  <c r="A55" i="1"/>
  <c r="I55" i="1"/>
  <c r="O55" i="1" l="1"/>
  <c r="O18" i="1"/>
  <c r="O53" i="1"/>
  <c r="O26" i="1"/>
  <c r="O48" i="1"/>
  <c r="O38" i="1"/>
  <c r="O24" i="1"/>
  <c r="O47" i="1"/>
  <c r="O41" i="1"/>
  <c r="O37" i="1"/>
  <c r="O33" i="1"/>
  <c r="O29" i="1"/>
  <c r="O25" i="1"/>
  <c r="O21" i="1"/>
  <c r="O17" i="1"/>
  <c r="O13" i="1"/>
  <c r="O8" i="1"/>
  <c r="N60" i="1"/>
  <c r="N61" i="1" s="1"/>
  <c r="N62" i="1" s="1"/>
  <c r="N63" i="1" s="1"/>
  <c r="O30" i="1"/>
  <c r="O10" i="1"/>
  <c r="O51" i="1"/>
  <c r="O54" i="1"/>
  <c r="O43" i="1"/>
  <c r="O39" i="1"/>
  <c r="O35" i="1"/>
  <c r="O31" i="1"/>
  <c r="O27" i="1"/>
  <c r="O23" i="1"/>
  <c r="O19" i="1"/>
  <c r="O15" i="1"/>
  <c r="O11" i="1"/>
  <c r="O12" i="1"/>
  <c r="O49" i="1"/>
  <c r="O20" i="1"/>
  <c r="O44" i="1"/>
  <c r="O34" i="1"/>
  <c r="O16" i="1"/>
</calcChain>
</file>

<file path=xl/sharedStrings.xml><?xml version="1.0" encoding="utf-8"?>
<sst xmlns="http://schemas.openxmlformats.org/spreadsheetml/2006/main" count="179" uniqueCount="79">
  <si>
    <t>MANHOUR UNIT RATE</t>
  </si>
  <si>
    <t>SR.
NO.</t>
  </si>
  <si>
    <t>DESCRIPTION</t>
  </si>
  <si>
    <t>QUANTITY</t>
  </si>
  <si>
    <t>WASTAGE</t>
  </si>
  <si>
    <t>QTY WITH
WASTAGE</t>
  </si>
  <si>
    <t>UNIT</t>
  </si>
  <si>
    <t>UNIT MAT
COST</t>
  </si>
  <si>
    <t>MATERIAL 
COST</t>
  </si>
  <si>
    <t>MANHOURS
UNIT RATE</t>
  </si>
  <si>
    <t>UNIT LABOUR</t>
  </si>
  <si>
    <t>TOTAL LABOR COST</t>
  </si>
  <si>
    <t xml:space="preserve">MANHOURS </t>
  </si>
  <si>
    <t>TOTAL TRADE
COST</t>
  </si>
  <si>
    <t xml:space="preserve">          DISTRIBUTION</t>
  </si>
  <si>
    <t>METALS</t>
  </si>
  <si>
    <t>W8x31 Column</t>
  </si>
  <si>
    <t>EA</t>
  </si>
  <si>
    <t>W16x15 Column</t>
  </si>
  <si>
    <t>W14x109 Column</t>
  </si>
  <si>
    <t>W14x159 Column</t>
  </si>
  <si>
    <t>W14x193 Column</t>
  </si>
  <si>
    <t>W14x132 Column</t>
  </si>
  <si>
    <t>W10x49 Column</t>
  </si>
  <si>
    <t>W14x90 Column</t>
  </si>
  <si>
    <t>BP1 type base plate of size 1-1/4"x16"x16" w/ (4) 1"dia GR55, 3/4"x3"x3" Anchor plate</t>
  </si>
  <si>
    <t>BP2 type base plate of size 1"x14"x14" w/ (4) 1"dia GR55, 1/2"x3"x3" Anchor plate</t>
  </si>
  <si>
    <t>BP3 type base plate of size 3/4"x11"x11" w/ (4) 3/4"dia GR55</t>
  </si>
  <si>
    <t>BP4 type base plate of size 3/4"x10"x10" w/ (4) 3/4"dia GR55</t>
  </si>
  <si>
    <t>BP5 type base plate of size 2"x24"x24" w/ (4) 1-3/4"dia GR55, 3/4"x4"x4" Anchor plate</t>
  </si>
  <si>
    <t>HSS4x4x1/4</t>
  </si>
  <si>
    <t>L4x4x3/8</t>
  </si>
  <si>
    <t>W8x10</t>
  </si>
  <si>
    <t>FT</t>
  </si>
  <si>
    <t>W16x36</t>
  </si>
  <si>
    <t>W16x26</t>
  </si>
  <si>
    <t>W14x22</t>
  </si>
  <si>
    <t>W24x64</t>
  </si>
  <si>
    <t>W10</t>
  </si>
  <si>
    <t>W12x26</t>
  </si>
  <si>
    <t>W24x76</t>
  </si>
  <si>
    <t>W12</t>
  </si>
  <si>
    <t>W21x44</t>
  </si>
  <si>
    <t>C6x8.2 opening Framing</t>
  </si>
  <si>
    <t>W18x35</t>
  </si>
  <si>
    <t>W14x30</t>
  </si>
  <si>
    <t>W27x84</t>
  </si>
  <si>
    <t>W24x55</t>
  </si>
  <si>
    <t>W24x68</t>
  </si>
  <si>
    <t>W24x62</t>
  </si>
  <si>
    <t>C10x15.3</t>
  </si>
  <si>
    <t>W21x50</t>
  </si>
  <si>
    <t>W16x31</t>
  </si>
  <si>
    <t>L3x3x1/4</t>
  </si>
  <si>
    <t>W18x50</t>
  </si>
  <si>
    <t>W18x46</t>
  </si>
  <si>
    <t>W18x55</t>
  </si>
  <si>
    <t>W16x40</t>
  </si>
  <si>
    <t>W16x50</t>
  </si>
  <si>
    <t>W12x19</t>
  </si>
  <si>
    <t>HSS8x8x3/16</t>
  </si>
  <si>
    <t>Grating</t>
  </si>
  <si>
    <t>SF</t>
  </si>
  <si>
    <t>HSS6x6x3/8</t>
  </si>
  <si>
    <t>Stair w/ Railing</t>
  </si>
  <si>
    <t>Total Tonnages:</t>
  </si>
  <si>
    <t xml:space="preserve">TOTAL MATERIAL COST  </t>
  </si>
  <si>
    <t xml:space="preserve">TOTAL LABOR COST  </t>
  </si>
  <si>
    <t xml:space="preserve">TOTAL COST  </t>
  </si>
  <si>
    <t xml:space="preserve">OVERHEADS &amp; PROFIT  </t>
  </si>
  <si>
    <t xml:space="preserve">TOTAL BID  </t>
  </si>
  <si>
    <t xml:space="preserve">      SCOPE OF ESTIMATE:</t>
  </si>
  <si>
    <t>I</t>
  </si>
  <si>
    <t>SUPPLY &amp; INSTALLATION</t>
  </si>
  <si>
    <t>II</t>
  </si>
  <si>
    <t>NOTES</t>
  </si>
  <si>
    <t>Union Labor Rates Used.</t>
  </si>
  <si>
    <t>TONNAGES</t>
  </si>
  <si>
    <t>Plates, Girts &amp; Connections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</si>
</sst>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[$$-409]* #,##0.00_ ;_-[$$-409]* \-#,##0.00\ ;_-[$$-409]* &quot;-&quot;??_ ;_-@_ "/>
    <numFmt numFmtId="167" formatCode="_(&quot;$&quot;* #,##0_);_(&quot;$&quot;* \(#,##0\);_(&quot;$&quot;* &quot;-&quot;??_);_(@_)"/>
  </numFmts>
  <fonts count="23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theme="4" tint="0.79995117038483843"/>
      <name val="Calibri"/>
      <charset val="134"/>
      <scheme val="minor"/>
    </font>
    <font>
      <sz val="11"/>
      <color theme="4" tint="0.7999511703848384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2"/>
      <name val="Calibri"/>
      <charset val="134"/>
      <scheme val="minor"/>
    </font>
    <font>
      <sz val="12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b/>
      <sz val="12"/>
      <color theme="4" tint="-0.499984740745262"/>
      <name val="Calibri"/>
      <charset val="134"/>
      <scheme val="minor"/>
    </font>
    <font>
      <b/>
      <sz val="12"/>
      <color theme="4" tint="0.7999511703848384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C00000"/>
      <name val="Calibri"/>
      <charset val="134"/>
      <scheme val="minor"/>
    </font>
    <font>
      <sz val="12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30F27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16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9" fillId="0" borderId="0"/>
  </cellStyleXfs>
  <cellXfs count="14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2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164" fontId="0" fillId="0" borderId="0" xfId="0" applyNumberFormat="1"/>
    <xf numFmtId="44" fontId="0" fillId="0" borderId="0" xfId="0" applyNumberFormat="1"/>
    <xf numFmtId="1" fontId="0" fillId="0" borderId="6" xfId="0" applyNumberFormat="1" applyBorder="1" applyAlignment="1">
      <alignment horizontal="center" vertical="center"/>
    </xf>
    <xf numFmtId="0" fontId="7" fillId="3" borderId="0" xfId="0" applyFont="1" applyFill="1"/>
    <xf numFmtId="0" fontId="0" fillId="4" borderId="0" xfId="0" applyFont="1" applyFill="1"/>
    <xf numFmtId="0" fontId="0" fillId="0" borderId="0" xfId="0" applyFont="1" applyAlignment="1">
      <alignment horizont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4" fontId="0" fillId="0" borderId="0" xfId="2" applyFont="1" applyAlignment="1">
      <alignment horizontal="center" vertical="center"/>
    </xf>
    <xf numFmtId="44" fontId="0" fillId="0" borderId="0" xfId="2" applyFont="1" applyAlignment="1">
      <alignment horizontal="center"/>
    </xf>
    <xf numFmtId="166" fontId="0" fillId="0" borderId="0" xfId="0" applyNumberFormat="1" applyFont="1" applyAlignment="1">
      <alignment horizontal="center"/>
    </xf>
    <xf numFmtId="44" fontId="0" fillId="0" borderId="0" xfId="0" applyNumberFormat="1" applyFont="1" applyAlignment="1">
      <alignment horizontal="center"/>
    </xf>
    <xf numFmtId="0" fontId="8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44" fontId="2" fillId="3" borderId="7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/>
    </xf>
    <xf numFmtId="44" fontId="0" fillId="4" borderId="8" xfId="2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9" fontId="9" fillId="5" borderId="6" xfId="3" applyFont="1" applyFill="1" applyBorder="1" applyAlignment="1">
      <alignment horizontal="right" vertical="center"/>
    </xf>
    <xf numFmtId="0" fontId="9" fillId="5" borderId="6" xfId="5" applyNumberFormat="1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44" fontId="9" fillId="5" borderId="6" xfId="2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9" fontId="7" fillId="3" borderId="6" xfId="3" applyFont="1" applyFill="1" applyBorder="1" applyAlignment="1">
      <alignment horizontal="center" vertical="center"/>
    </xf>
    <xf numFmtId="0" fontId="7" fillId="3" borderId="6" xfId="5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4" fontId="7" fillId="3" borderId="6" xfId="2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/>
    </xf>
    <xf numFmtId="0" fontId="9" fillId="5" borderId="6" xfId="5" applyFont="1" applyFill="1" applyBorder="1" applyAlignment="1">
      <alignment horizontal="center" vertical="center"/>
    </xf>
    <xf numFmtId="44" fontId="0" fillId="5" borderId="6" xfId="2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left" vertical="center"/>
    </xf>
    <xf numFmtId="1" fontId="8" fillId="6" borderId="6" xfId="0" applyNumberFormat="1" applyFont="1" applyFill="1" applyBorder="1" applyAlignment="1">
      <alignment horizontal="center" vertical="center"/>
    </xf>
    <xf numFmtId="14" fontId="12" fillId="2" borderId="0" xfId="0" applyNumberFormat="1" applyFont="1" applyFill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13" fillId="6" borderId="7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167" fontId="8" fillId="6" borderId="1" xfId="2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 wrapText="1"/>
    </xf>
    <xf numFmtId="44" fontId="2" fillId="3" borderId="7" xfId="2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6" fontId="2" fillId="3" borderId="7" xfId="0" applyNumberFormat="1" applyFont="1" applyFill="1" applyBorder="1" applyAlignment="1">
      <alignment horizontal="center" vertical="center" wrapText="1"/>
    </xf>
    <xf numFmtId="0" fontId="0" fillId="4" borderId="8" xfId="2" applyNumberFormat="1" applyFont="1" applyFill="1" applyBorder="1" applyAlignment="1">
      <alignment horizontal="center" vertical="center"/>
    </xf>
    <xf numFmtId="44" fontId="0" fillId="4" borderId="8" xfId="2" applyFont="1" applyFill="1" applyBorder="1" applyAlignment="1">
      <alignment horizontal="center" vertical="center"/>
    </xf>
    <xf numFmtId="0" fontId="0" fillId="4" borderId="8" xfId="2" applyNumberFormat="1" applyFont="1" applyFill="1" applyBorder="1" applyAlignment="1">
      <alignment horizontal="center"/>
    </xf>
    <xf numFmtId="44" fontId="0" fillId="4" borderId="8" xfId="2" applyFont="1" applyFill="1" applyBorder="1" applyAlignment="1">
      <alignment horizontal="center"/>
    </xf>
    <xf numFmtId="166" fontId="0" fillId="4" borderId="12" xfId="2" applyNumberFormat="1" applyFont="1" applyFill="1" applyBorder="1" applyAlignment="1">
      <alignment horizontal="center"/>
    </xf>
    <xf numFmtId="44" fontId="0" fillId="4" borderId="13" xfId="2" applyNumberFormat="1" applyFont="1" applyFill="1" applyBorder="1" applyAlignment="1">
      <alignment horizontal="center"/>
    </xf>
    <xf numFmtId="44" fontId="0" fillId="5" borderId="6" xfId="4" applyNumberFormat="1" applyFont="1" applyFill="1" applyBorder="1" applyAlignment="1">
      <alignment horizontal="center" vertical="center"/>
    </xf>
    <xf numFmtId="0" fontId="0" fillId="5" borderId="6" xfId="2" applyNumberFormat="1" applyFont="1" applyFill="1" applyBorder="1" applyAlignment="1">
      <alignment horizontal="center" vertical="center"/>
    </xf>
    <xf numFmtId="164" fontId="0" fillId="5" borderId="6" xfId="1" applyFont="1" applyFill="1" applyBorder="1" applyAlignment="1">
      <alignment horizontal="center" vertical="center"/>
    </xf>
    <xf numFmtId="166" fontId="0" fillId="5" borderId="6" xfId="2" applyNumberFormat="1" applyFont="1" applyFill="1" applyBorder="1" applyAlignment="1">
      <alignment horizontal="center" vertical="center"/>
    </xf>
    <xf numFmtId="44" fontId="0" fillId="5" borderId="14" xfId="2" applyNumberFormat="1" applyFont="1" applyFill="1" applyBorder="1" applyAlignment="1">
      <alignment horizontal="center" vertical="center"/>
    </xf>
    <xf numFmtId="44" fontId="7" fillId="3" borderId="6" xfId="4" applyNumberFormat="1" applyFont="1" applyFill="1" applyBorder="1" applyAlignment="1">
      <alignment horizontal="center" vertical="center"/>
    </xf>
    <xf numFmtId="0" fontId="7" fillId="3" borderId="6" xfId="2" applyNumberFormat="1" applyFont="1" applyFill="1" applyBorder="1" applyAlignment="1">
      <alignment horizontal="center" vertical="center"/>
    </xf>
    <xf numFmtId="44" fontId="7" fillId="3" borderId="6" xfId="2" applyFont="1" applyFill="1" applyBorder="1" applyAlignment="1">
      <alignment horizontal="center" vertical="center"/>
    </xf>
    <xf numFmtId="164" fontId="7" fillId="3" borderId="6" xfId="1" applyFont="1" applyFill="1" applyBorder="1" applyAlignment="1">
      <alignment horizontal="center" vertical="center"/>
    </xf>
    <xf numFmtId="166" fontId="7" fillId="3" borderId="6" xfId="2" applyNumberFormat="1" applyFont="1" applyFill="1" applyBorder="1" applyAlignment="1">
      <alignment horizontal="center" vertical="center"/>
    </xf>
    <xf numFmtId="44" fontId="7" fillId="3" borderId="14" xfId="2" applyNumberFormat="1" applyFont="1" applyFill="1" applyBorder="1" applyAlignment="1">
      <alignment horizontal="center" vertical="center"/>
    </xf>
    <xf numFmtId="167" fontId="0" fillId="5" borderId="6" xfId="2" applyNumberFormat="1" applyFont="1" applyFill="1" applyBorder="1" applyAlignment="1">
      <alignment horizontal="center" vertical="center"/>
    </xf>
    <xf numFmtId="1" fontId="0" fillId="5" borderId="6" xfId="2" applyNumberFormat="1" applyFont="1" applyFill="1" applyBorder="1" applyAlignment="1">
      <alignment horizontal="center" vertical="center"/>
    </xf>
    <xf numFmtId="164" fontId="0" fillId="5" borderId="6" xfId="1" applyFont="1" applyFill="1" applyBorder="1" applyAlignment="1">
      <alignment vertical="center"/>
    </xf>
    <xf numFmtId="0" fontId="6" fillId="3" borderId="2" xfId="5" applyFont="1" applyFill="1" applyBorder="1" applyAlignment="1">
      <alignment horizontal="right" vertical="top"/>
    </xf>
    <xf numFmtId="9" fontId="6" fillId="3" borderId="1" xfId="3" applyFont="1" applyFill="1" applyBorder="1" applyAlignment="1">
      <alignment horizontal="center" vertical="top"/>
    </xf>
    <xf numFmtId="0" fontId="15" fillId="0" borderId="0" xfId="0" applyFont="1"/>
    <xf numFmtId="44" fontId="7" fillId="3" borderId="0" xfId="0" applyNumberFormat="1" applyFont="1" applyFill="1"/>
    <xf numFmtId="0" fontId="5" fillId="4" borderId="1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8" fillId="4" borderId="7" xfId="5" applyFont="1" applyFill="1" applyBorder="1" applyAlignment="1">
      <alignment horizontal="right" vertical="top"/>
    </xf>
    <xf numFmtId="0" fontId="8" fillId="4" borderId="11" xfId="5" applyFont="1" applyFill="1" applyBorder="1" applyAlignment="1">
      <alignment horizontal="right" vertical="top"/>
    </xf>
    <xf numFmtId="0" fontId="8" fillId="4" borderId="2" xfId="5" applyFont="1" applyFill="1" applyBorder="1" applyAlignment="1">
      <alignment horizontal="right" vertical="top"/>
    </xf>
    <xf numFmtId="167" fontId="8" fillId="4" borderId="7" xfId="2" applyNumberFormat="1" applyFont="1" applyFill="1" applyBorder="1" applyAlignment="1">
      <alignment horizontal="center" vertical="top"/>
    </xf>
    <xf numFmtId="167" fontId="8" fillId="4" borderId="2" xfId="2" applyNumberFormat="1" applyFont="1" applyFill="1" applyBorder="1" applyAlignment="1">
      <alignment horizontal="center" vertical="top"/>
    </xf>
    <xf numFmtId="0" fontId="6" fillId="3" borderId="7" xfId="5" applyFont="1" applyFill="1" applyBorder="1" applyAlignment="1">
      <alignment horizontal="right" vertical="top"/>
    </xf>
    <xf numFmtId="0" fontId="6" fillId="3" borderId="11" xfId="5" applyFont="1" applyFill="1" applyBorder="1" applyAlignment="1">
      <alignment horizontal="right" vertical="top"/>
    </xf>
    <xf numFmtId="0" fontId="6" fillId="3" borderId="2" xfId="5" applyFont="1" applyFill="1" applyBorder="1" applyAlignment="1">
      <alignment horizontal="right" vertical="top"/>
    </xf>
    <xf numFmtId="167" fontId="6" fillId="3" borderId="7" xfId="2" applyNumberFormat="1" applyFont="1" applyFill="1" applyBorder="1" applyAlignment="1">
      <alignment horizontal="center" vertical="top"/>
    </xf>
    <xf numFmtId="167" fontId="6" fillId="3" borderId="2" xfId="2" applyNumberFormat="1" applyFont="1" applyFill="1" applyBorder="1" applyAlignment="1">
      <alignment horizontal="center" vertical="top"/>
    </xf>
    <xf numFmtId="0" fontId="6" fillId="3" borderId="7" xfId="5" applyFont="1" applyFill="1" applyBorder="1" applyAlignment="1">
      <alignment horizontal="right" vertical="center"/>
    </xf>
    <xf numFmtId="0" fontId="6" fillId="3" borderId="11" xfId="5" applyFont="1" applyFill="1" applyBorder="1" applyAlignment="1">
      <alignment horizontal="right" vertical="center"/>
    </xf>
    <xf numFmtId="0" fontId="6" fillId="3" borderId="2" xfId="5" applyFont="1" applyFill="1" applyBorder="1" applyAlignment="1">
      <alignment horizontal="right" vertical="center"/>
    </xf>
    <xf numFmtId="167" fontId="6" fillId="3" borderId="7" xfId="2" applyNumberFormat="1" applyFont="1" applyFill="1" applyBorder="1" applyAlignment="1">
      <alignment horizontal="center" vertical="center"/>
    </xf>
    <xf numFmtId="167" fontId="6" fillId="3" borderId="2" xfId="2" applyNumberFormat="1" applyFont="1" applyFill="1" applyBorder="1" applyAlignment="1">
      <alignment horizontal="center" vertical="center"/>
    </xf>
    <xf numFmtId="0" fontId="0" fillId="7" borderId="7" xfId="0" applyFont="1" applyFill="1" applyBorder="1" applyAlignment="1">
      <alignment horizontal="left"/>
    </xf>
    <xf numFmtId="0" fontId="0" fillId="7" borderId="11" xfId="0" applyFont="1" applyFill="1" applyBorder="1" applyAlignment="1">
      <alignment horizontal="left"/>
    </xf>
    <xf numFmtId="0" fontId="0" fillId="7" borderId="2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16" fillId="2" borderId="7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7" fillId="7" borderId="17" xfId="0" applyFont="1" applyFill="1" applyBorder="1" applyAlignment="1">
      <alignment horizontal="left" vertical="center"/>
    </xf>
    <xf numFmtId="0" fontId="17" fillId="7" borderId="26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2" fillId="3" borderId="27" xfId="0" applyFont="1" applyFill="1" applyBorder="1" applyAlignment="1">
      <alignment horizontal="left"/>
    </xf>
    <xf numFmtId="0" fontId="18" fillId="2" borderId="21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left" vertical="center" wrapText="1"/>
    </xf>
    <xf numFmtId="0" fontId="18" fillId="2" borderId="28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left" vertical="center"/>
    </xf>
    <xf numFmtId="0" fontId="17" fillId="2" borderId="25" xfId="0" applyFont="1" applyFill="1" applyBorder="1" applyAlignment="1">
      <alignment horizontal="left" vertical="center"/>
    </xf>
    <xf numFmtId="0" fontId="17" fillId="2" borderId="2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0" fillId="8" borderId="0" xfId="0" applyFont="1" applyFill="1"/>
    <xf numFmtId="0" fontId="3" fillId="8" borderId="2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 wrapText="1"/>
    </xf>
    <xf numFmtId="0" fontId="22" fillId="8" borderId="0" xfId="0" applyFont="1" applyFill="1"/>
    <xf numFmtId="0" fontId="6" fillId="8" borderId="6" xfId="0" applyFont="1" applyFill="1" applyBorder="1" applyAlignment="1">
      <alignment horizontal="left" vertical="center"/>
    </xf>
    <xf numFmtId="1" fontId="6" fillId="8" borderId="6" xfId="0" applyNumberFormat="1" applyFont="1" applyFill="1" applyBorder="1" applyAlignment="1">
      <alignment horizontal="center" vertical="center"/>
    </xf>
    <xf numFmtId="2" fontId="0" fillId="8" borderId="0" xfId="0" applyNumberFormat="1" applyFill="1"/>
    <xf numFmtId="0" fontId="0" fillId="8" borderId="0" xfId="0" applyFill="1"/>
  </cellXfs>
  <cellStyles count="6">
    <cellStyle name="Comma" xfId="1" builtinId="3"/>
    <cellStyle name="Comma [0]" xfId="4" builtinId="6"/>
    <cellStyle name="Currency" xfId="2" builtinId="4"/>
    <cellStyle name="Normal" xfId="0" builtinId="0"/>
    <cellStyle name="Normal 2" xfId="5"/>
    <cellStyle name="Percent" xfId="3" builtinId="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30F27"/>
      <color rgb="FFF3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1507752</xdr:colOff>
      <xdr:row>0</xdr:row>
      <xdr:rowOff>193862</xdr:rowOff>
    </xdr:from>
    <xdr:to>
      <xdr:col>5</xdr:col>
      <xdr:colOff>431427</xdr:colOff>
      <xdr:row>1</xdr:row>
      <xdr:rowOff>384362</xdr:rowOff>
    </xdr:to>
    <xdr:sp macro="" textlink="">
      <xdr:nvSpPr>
        <xdr:cNvPr id="4" name="Snip Diagonal Corner Rectangle 3"/>
        <xdr:cNvSpPr/>
      </xdr:nvSpPr>
      <xdr:spPr>
        <a:xfrm>
          <a:off x="2174240" y="193675"/>
          <a:ext cx="7038975" cy="409575"/>
        </a:xfrm>
        <a:prstGeom prst="snip2DiagRect">
          <a:avLst/>
        </a:prstGeom>
        <a:solidFill>
          <a:schemeClr val="accent1">
            <a:lumMod val="20000"/>
            <a:lumOff val="80000"/>
          </a:schemeClr>
        </a:solidFill>
        <a:ln w="34925">
          <a:noFill/>
        </a:ln>
        <a:effectLst>
          <a:softEdge rad="127000"/>
        </a:effectLst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0" i="0" cap="none" spc="0">
              <a:ln w="18000">
                <a:solidFill>
                  <a:schemeClr val="tx2"/>
                </a:solidFill>
                <a:prstDash val="solid"/>
                <a:miter lim="800000"/>
              </a:ln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PROJECT </a:t>
          </a:r>
          <a:r>
            <a:rPr lang="en-US" sz="2000" b="0" i="0" cap="none" spc="0" baseline="0">
              <a:ln w="18000">
                <a:solidFill>
                  <a:schemeClr val="tx2"/>
                </a:solidFill>
                <a:prstDash val="solid"/>
                <a:miter lim="800000"/>
              </a:ln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 ID: TOWER STEEL BID PACKAGE</a:t>
          </a:r>
        </a:p>
      </xdr:txBody>
    </xdr:sp>
    <xdr:clientData/>
  </xdr:twoCellAnchor>
  <xdr:twoCellAnchor editAs="oneCell">
    <xdr:from>
      <xdr:col>0</xdr:col>
      <xdr:colOff>121920</xdr:colOff>
      <xdr:row>0</xdr:row>
      <xdr:rowOff>65405</xdr:rowOff>
    </xdr:from>
    <xdr:to>
      <xdr:col>1</xdr:col>
      <xdr:colOff>286385</xdr:colOff>
      <xdr:row>1</xdr:row>
      <xdr:rowOff>447040</xdr:rowOff>
    </xdr:to>
    <xdr:pic>
      <xdr:nvPicPr>
        <xdr:cNvPr id="2" name="Picture 1" descr="LOGOFAB-WBG-SLOGAN-1-qercstoz6m2h17rp08j2egnr98wixsxbl2824dmar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65405"/>
          <a:ext cx="831215" cy="600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1507752</xdr:colOff>
      <xdr:row>0</xdr:row>
      <xdr:rowOff>193862</xdr:rowOff>
    </xdr:from>
    <xdr:to>
      <xdr:col>2</xdr:col>
      <xdr:colOff>0</xdr:colOff>
      <xdr:row>1</xdr:row>
      <xdr:rowOff>384362</xdr:rowOff>
    </xdr:to>
    <xdr:sp macro="" textlink="">
      <xdr:nvSpPr>
        <xdr:cNvPr id="3" name="Snip Diagonal Corner Rectangle 3"/>
        <xdr:cNvSpPr/>
      </xdr:nvSpPr>
      <xdr:spPr>
        <a:xfrm>
          <a:off x="1507490" y="193675"/>
          <a:ext cx="5121910" cy="409575"/>
        </a:xfrm>
        <a:prstGeom prst="snip2DiagRect">
          <a:avLst/>
        </a:prstGeom>
        <a:solidFill>
          <a:schemeClr val="accent1">
            <a:lumMod val="20000"/>
            <a:lumOff val="80000"/>
          </a:schemeClr>
        </a:solidFill>
        <a:ln w="34925">
          <a:noFill/>
        </a:ln>
        <a:effectLst>
          <a:softEdge rad="127000"/>
        </a:effectLst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1" i="0" cap="none" spc="0">
              <a:ln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PROJECT </a:t>
          </a:r>
          <a:r>
            <a:rPr lang="en-US" sz="2000" b="1" i="0" cap="none" spc="0" baseline="0">
              <a:ln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ID: TOWER STEEL BID PACKAGE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R71"/>
  <sheetViews>
    <sheetView view="pageBreakPreview" zoomScale="85" zoomScaleNormal="85" workbookViewId="0">
      <pane ySplit="3" topLeftCell="A4" activePane="bottomLeft" state="frozen"/>
      <selection pane="bottomLeft" activeCell="B2" sqref="B2"/>
    </sheetView>
  </sheetViews>
  <sheetFormatPr defaultColWidth="8.85546875" defaultRowHeight="15"/>
  <cols>
    <col min="1" max="1" width="10" style="2" customWidth="1"/>
    <col min="2" max="2" width="88.42578125" style="1" customWidth="1"/>
    <col min="3" max="3" width="11" style="1" customWidth="1"/>
    <col min="4" max="4" width="10" style="17" customWidth="1"/>
    <col min="5" max="5" width="12.28515625" style="17" customWidth="1"/>
    <col min="6" max="6" width="8" style="17" customWidth="1"/>
    <col min="7" max="7" width="14.5703125" style="18" customWidth="1"/>
    <col min="8" max="8" width="7" style="18" customWidth="1"/>
    <col min="9" max="9" width="14.85546875" style="18" customWidth="1"/>
    <col min="10" max="10" width="11.85546875" style="19" customWidth="1"/>
    <col min="11" max="11" width="15.28515625" style="20" customWidth="1"/>
    <col min="12" max="12" width="6.7109375" style="17" customWidth="1"/>
    <col min="13" max="13" width="15" style="21" customWidth="1"/>
    <col min="14" max="14" width="13.42578125" style="22" customWidth="1"/>
    <col min="15" max="15" width="15.28515625" style="23" customWidth="1"/>
    <col min="16" max="16" width="8.85546875" style="2"/>
    <col min="17" max="17" width="32.28515625" style="2" customWidth="1"/>
    <col min="18" max="16384" width="8.85546875" style="2"/>
  </cols>
  <sheetData>
    <row r="1" spans="1:16" ht="17.25" customHeight="1">
      <c r="A1" s="4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8">
        <f ca="1">TODAY()</f>
        <v>45442</v>
      </c>
    </row>
    <row r="2" spans="1:16" ht="40.5" customHeight="1">
      <c r="A2" s="4"/>
      <c r="B2" s="5"/>
      <c r="C2" s="4"/>
      <c r="D2" s="4"/>
      <c r="E2" s="4"/>
      <c r="F2" s="4"/>
      <c r="G2" s="4"/>
      <c r="H2" s="24"/>
      <c r="I2" s="49"/>
      <c r="J2" s="50"/>
      <c r="K2" s="51"/>
      <c r="L2" s="52"/>
      <c r="M2" s="88" t="s">
        <v>0</v>
      </c>
      <c r="N2" s="89"/>
      <c r="O2" s="53">
        <v>340</v>
      </c>
    </row>
    <row r="3" spans="1:16" s="15" customFormat="1" ht="49.5" customHeight="1">
      <c r="A3" s="25" t="s">
        <v>1</v>
      </c>
      <c r="B3" s="6" t="s">
        <v>2</v>
      </c>
      <c r="C3" s="6" t="s">
        <v>3</v>
      </c>
      <c r="D3" s="25" t="s">
        <v>4</v>
      </c>
      <c r="E3" s="25" t="s">
        <v>5</v>
      </c>
      <c r="F3" s="25" t="s">
        <v>6</v>
      </c>
      <c r="G3" s="26" t="s">
        <v>7</v>
      </c>
      <c r="H3" s="27" t="s">
        <v>6</v>
      </c>
      <c r="I3" s="27" t="s">
        <v>8</v>
      </c>
      <c r="J3" s="54" t="s">
        <v>9</v>
      </c>
      <c r="K3" s="55" t="s">
        <v>10</v>
      </c>
      <c r="L3" s="56" t="s">
        <v>6</v>
      </c>
      <c r="M3" s="55" t="s">
        <v>11</v>
      </c>
      <c r="N3" s="57" t="s">
        <v>12</v>
      </c>
      <c r="O3" s="26" t="s">
        <v>13</v>
      </c>
    </row>
    <row r="4" spans="1:16" s="16" customFormat="1" ht="30" customHeight="1">
      <c r="A4" s="90" t="s">
        <v>14</v>
      </c>
      <c r="B4" s="91"/>
      <c r="C4" s="28"/>
      <c r="D4" s="29"/>
      <c r="E4" s="29"/>
      <c r="F4" s="29"/>
      <c r="G4" s="30"/>
      <c r="H4" s="30"/>
      <c r="I4" s="30"/>
      <c r="J4" s="58"/>
      <c r="K4" s="59"/>
      <c r="L4" s="60"/>
      <c r="M4" s="61"/>
      <c r="N4" s="62"/>
      <c r="O4" s="63"/>
    </row>
    <row r="5" spans="1:16">
      <c r="A5" s="31"/>
      <c r="B5" s="7"/>
      <c r="C5" s="8"/>
      <c r="D5" s="32"/>
      <c r="E5" s="33"/>
      <c r="F5" s="34"/>
      <c r="G5" s="35"/>
      <c r="H5" s="35"/>
      <c r="I5" s="64"/>
      <c r="J5" s="65"/>
      <c r="K5" s="45"/>
      <c r="L5" s="66"/>
      <c r="M5" s="45"/>
      <c r="N5" s="67"/>
      <c r="O5" s="68"/>
    </row>
    <row r="6" spans="1:16" s="15" customFormat="1" ht="31.5" customHeight="1">
      <c r="A6" s="36"/>
      <c r="B6" s="6" t="s">
        <v>15</v>
      </c>
      <c r="C6" s="37"/>
      <c r="D6" s="38"/>
      <c r="E6" s="39"/>
      <c r="F6" s="40"/>
      <c r="G6" s="41"/>
      <c r="H6" s="41"/>
      <c r="I6" s="69"/>
      <c r="J6" s="70"/>
      <c r="K6" s="71"/>
      <c r="L6" s="72"/>
      <c r="M6" s="71"/>
      <c r="N6" s="73"/>
      <c r="O6" s="74"/>
    </row>
    <row r="7" spans="1:16" ht="15.75">
      <c r="A7" s="42"/>
      <c r="B7" s="9"/>
      <c r="C7" s="14"/>
      <c r="D7" s="43"/>
      <c r="E7" s="44"/>
      <c r="F7" s="44"/>
      <c r="G7" s="45"/>
      <c r="H7" s="45"/>
      <c r="I7" s="64"/>
      <c r="J7" s="75"/>
      <c r="K7" s="45"/>
      <c r="L7" s="76"/>
      <c r="M7" s="45"/>
      <c r="N7" s="77"/>
      <c r="O7" s="45"/>
    </row>
    <row r="8" spans="1:16" customFormat="1" ht="15.75">
      <c r="A8" s="42">
        <f>IF(E8="","",COUNTA($E$6:E8))</f>
        <v>1</v>
      </c>
      <c r="B8" s="11" t="s">
        <v>16</v>
      </c>
      <c r="C8" s="14">
        <v>11</v>
      </c>
      <c r="D8" s="43" t="str">
        <f t="shared" ref="D8:D55" si="0">IF(F8="EA","0%",IF(F8="FT","10%",IF(F8="CFT","10%",IF(F8="SF","10%",IF(F8="JOB","0%",IF(F8="LS","0%",IF(F8="CY","10%",IF(F8="STEPS","10%",))))))))</f>
        <v>0%</v>
      </c>
      <c r="E8" s="44">
        <f t="shared" ref="E8:E55" si="1">C8+(C8*D8)</f>
        <v>11</v>
      </c>
      <c r="F8" s="44" t="s">
        <v>17</v>
      </c>
      <c r="G8" s="45">
        <v>7750</v>
      </c>
      <c r="H8" s="45"/>
      <c r="I8" s="64">
        <f t="shared" ref="I8:I55" si="2">E8*G8</f>
        <v>85250</v>
      </c>
      <c r="J8" s="75"/>
      <c r="K8" s="45">
        <v>3500</v>
      </c>
      <c r="L8" s="76"/>
      <c r="M8" s="45">
        <f t="shared" ref="M8:M55" si="3">K8*E8</f>
        <v>38500</v>
      </c>
      <c r="N8" s="77"/>
      <c r="O8" s="45">
        <f t="shared" ref="O8:O55" si="4">M8+I8</f>
        <v>123750</v>
      </c>
      <c r="P8">
        <f>35*106*11</f>
        <v>40810</v>
      </c>
    </row>
    <row r="9" spans="1:16" customFormat="1" ht="15.75">
      <c r="A9" s="42">
        <f>IF(E9="","",COUNTA($E$6:E9))</f>
        <v>2</v>
      </c>
      <c r="B9" s="11" t="s">
        <v>18</v>
      </c>
      <c r="C9" s="14">
        <v>2</v>
      </c>
      <c r="D9" s="43" t="str">
        <f t="shared" si="0"/>
        <v>0%</v>
      </c>
      <c r="E9" s="44">
        <f t="shared" si="1"/>
        <v>2</v>
      </c>
      <c r="F9" s="44" t="s">
        <v>17</v>
      </c>
      <c r="G9" s="45">
        <v>8662.5</v>
      </c>
      <c r="H9" s="45"/>
      <c r="I9" s="64">
        <f t="shared" si="2"/>
        <v>17325</v>
      </c>
      <c r="J9" s="75"/>
      <c r="K9" s="45">
        <v>3500</v>
      </c>
      <c r="L9" s="76"/>
      <c r="M9" s="45">
        <f t="shared" si="3"/>
        <v>7000</v>
      </c>
      <c r="N9" s="77"/>
      <c r="O9" s="45">
        <f t="shared" si="4"/>
        <v>24325</v>
      </c>
    </row>
    <row r="10" spans="1:16" customFormat="1" ht="15.75">
      <c r="A10" s="42">
        <f>IF(E10="","",COUNTA($E$6:E10))</f>
        <v>3</v>
      </c>
      <c r="B10" s="11" t="s">
        <v>19</v>
      </c>
      <c r="C10" s="14">
        <v>23</v>
      </c>
      <c r="D10" s="43" t="str">
        <f t="shared" si="0"/>
        <v>0%</v>
      </c>
      <c r="E10" s="44">
        <f t="shared" si="1"/>
        <v>23</v>
      </c>
      <c r="F10" s="44" t="s">
        <v>17</v>
      </c>
      <c r="G10" s="45">
        <v>8875</v>
      </c>
      <c r="H10" s="45"/>
      <c r="I10" s="64">
        <f t="shared" si="2"/>
        <v>204125</v>
      </c>
      <c r="J10" s="75"/>
      <c r="K10" s="45">
        <v>3500</v>
      </c>
      <c r="L10" s="76"/>
      <c r="M10" s="45">
        <f t="shared" si="3"/>
        <v>80500</v>
      </c>
      <c r="N10" s="77"/>
      <c r="O10" s="45">
        <f t="shared" si="4"/>
        <v>284625</v>
      </c>
      <c r="P10">
        <f>143*106*45</f>
        <v>682110</v>
      </c>
    </row>
    <row r="11" spans="1:16" customFormat="1" ht="15.75">
      <c r="A11" s="42">
        <f>IF(E11="","",COUNTA($E$6:E11))</f>
        <v>4</v>
      </c>
      <c r="B11" s="11" t="s">
        <v>20</v>
      </c>
      <c r="C11" s="14">
        <v>2</v>
      </c>
      <c r="D11" s="43" t="str">
        <f t="shared" si="0"/>
        <v>0%</v>
      </c>
      <c r="E11" s="44">
        <f t="shared" si="1"/>
        <v>2</v>
      </c>
      <c r="F11" s="44" t="s">
        <v>17</v>
      </c>
      <c r="G11" s="45">
        <v>9912.5</v>
      </c>
      <c r="H11" s="45"/>
      <c r="I11" s="64">
        <f t="shared" si="2"/>
        <v>19825</v>
      </c>
      <c r="J11" s="75"/>
      <c r="K11" s="45">
        <v>3500</v>
      </c>
      <c r="L11" s="76"/>
      <c r="M11" s="45">
        <f t="shared" si="3"/>
        <v>7000</v>
      </c>
      <c r="N11" s="77"/>
      <c r="O11" s="45">
        <f t="shared" si="4"/>
        <v>26825</v>
      </c>
    </row>
    <row r="12" spans="1:16" customFormat="1" ht="15.75">
      <c r="A12" s="42">
        <f>IF(E12="","",COUNTA($E$6:E12))</f>
        <v>5</v>
      </c>
      <c r="B12" s="11" t="s">
        <v>21</v>
      </c>
      <c r="C12" s="14">
        <v>5</v>
      </c>
      <c r="D12" s="43" t="str">
        <f t="shared" si="0"/>
        <v>0%</v>
      </c>
      <c r="E12" s="44">
        <f t="shared" si="1"/>
        <v>5</v>
      </c>
      <c r="F12" s="44" t="s">
        <v>17</v>
      </c>
      <c r="G12" s="45">
        <v>10625</v>
      </c>
      <c r="H12" s="45"/>
      <c r="I12" s="64">
        <f t="shared" si="2"/>
        <v>53125</v>
      </c>
      <c r="J12" s="75"/>
      <c r="K12" s="45">
        <v>3500</v>
      </c>
      <c r="L12" s="76"/>
      <c r="M12" s="45">
        <f t="shared" si="3"/>
        <v>17500</v>
      </c>
      <c r="N12" s="77"/>
      <c r="O12" s="45">
        <f t="shared" si="4"/>
        <v>70625</v>
      </c>
    </row>
    <row r="13" spans="1:16" customFormat="1" ht="15.75">
      <c r="A13" s="42">
        <f>IF(E13="","",COUNTA($E$6:E13))</f>
        <v>6</v>
      </c>
      <c r="B13" s="11" t="s">
        <v>22</v>
      </c>
      <c r="C13" s="14">
        <v>2</v>
      </c>
      <c r="D13" s="43" t="str">
        <f t="shared" si="0"/>
        <v>0%</v>
      </c>
      <c r="E13" s="44">
        <f t="shared" si="1"/>
        <v>2</v>
      </c>
      <c r="F13" s="44" t="s">
        <v>17</v>
      </c>
      <c r="G13" s="45">
        <v>9500</v>
      </c>
      <c r="H13" s="45"/>
      <c r="I13" s="64">
        <f t="shared" si="2"/>
        <v>19000</v>
      </c>
      <c r="J13" s="75"/>
      <c r="K13" s="45">
        <v>3500</v>
      </c>
      <c r="L13" s="76"/>
      <c r="M13" s="45">
        <f t="shared" si="3"/>
        <v>7000</v>
      </c>
      <c r="N13" s="77"/>
      <c r="O13" s="45">
        <f t="shared" si="4"/>
        <v>26000</v>
      </c>
    </row>
    <row r="14" spans="1:16" customFormat="1" ht="15.75">
      <c r="A14" s="42">
        <f>IF(E14="","",COUNTA($E$6:E14))</f>
        <v>7</v>
      </c>
      <c r="B14" s="11" t="s">
        <v>23</v>
      </c>
      <c r="C14" s="14">
        <v>5</v>
      </c>
      <c r="D14" s="43" t="str">
        <f t="shared" si="0"/>
        <v>0%</v>
      </c>
      <c r="E14" s="44">
        <f t="shared" si="1"/>
        <v>5</v>
      </c>
      <c r="F14" s="44" t="s">
        <v>17</v>
      </c>
      <c r="G14" s="45">
        <v>8125</v>
      </c>
      <c r="H14" s="45"/>
      <c r="I14" s="64">
        <f t="shared" si="2"/>
        <v>40625</v>
      </c>
      <c r="J14" s="75"/>
      <c r="K14" s="45">
        <v>3500</v>
      </c>
      <c r="L14" s="76"/>
      <c r="M14" s="45">
        <f t="shared" si="3"/>
        <v>17500</v>
      </c>
      <c r="N14" s="77"/>
      <c r="O14" s="45">
        <f t="shared" si="4"/>
        <v>58125</v>
      </c>
    </row>
    <row r="15" spans="1:16" customFormat="1" ht="15.75">
      <c r="A15" s="42">
        <f>IF(E15="","",COUNTA($E$6:E15))</f>
        <v>8</v>
      </c>
      <c r="B15" s="11" t="s">
        <v>24</v>
      </c>
      <c r="C15" s="14">
        <v>19</v>
      </c>
      <c r="D15" s="43" t="str">
        <f t="shared" si="0"/>
        <v>0%</v>
      </c>
      <c r="E15" s="44">
        <f t="shared" si="1"/>
        <v>19</v>
      </c>
      <c r="F15" s="44" t="s">
        <v>17</v>
      </c>
      <c r="G15" s="45">
        <v>8750</v>
      </c>
      <c r="H15" s="45"/>
      <c r="I15" s="64">
        <f t="shared" si="2"/>
        <v>166250</v>
      </c>
      <c r="J15" s="75"/>
      <c r="K15" s="45">
        <v>3500</v>
      </c>
      <c r="L15" s="76"/>
      <c r="M15" s="45">
        <f t="shared" si="3"/>
        <v>66500</v>
      </c>
      <c r="N15" s="77"/>
      <c r="O15" s="45">
        <f t="shared" si="4"/>
        <v>232750</v>
      </c>
    </row>
    <row r="16" spans="1:16" customFormat="1" ht="15.75">
      <c r="A16" s="42">
        <f>IF(E16="","",COUNTA($E$6:E16))</f>
        <v>9</v>
      </c>
      <c r="B16" s="11" t="s">
        <v>18</v>
      </c>
      <c r="C16" s="14">
        <v>2</v>
      </c>
      <c r="D16" s="43" t="str">
        <f t="shared" si="0"/>
        <v>0%</v>
      </c>
      <c r="E16" s="44">
        <f t="shared" si="1"/>
        <v>2</v>
      </c>
      <c r="F16" s="44" t="s">
        <v>17</v>
      </c>
      <c r="G16" s="45">
        <v>8125</v>
      </c>
      <c r="H16" s="45"/>
      <c r="I16" s="64">
        <f t="shared" si="2"/>
        <v>16250</v>
      </c>
      <c r="J16" s="75"/>
      <c r="K16" s="45">
        <v>3500</v>
      </c>
      <c r="L16" s="76"/>
      <c r="M16" s="45">
        <f t="shared" si="3"/>
        <v>7000</v>
      </c>
      <c r="N16" s="77"/>
      <c r="O16" s="45">
        <f t="shared" si="4"/>
        <v>23250</v>
      </c>
    </row>
    <row r="17" spans="1:15" customFormat="1" ht="15.75">
      <c r="A17" s="42">
        <f>IF(E17="","",COUNTA($E$6:E17))</f>
        <v>10</v>
      </c>
      <c r="B17" s="11" t="s">
        <v>25</v>
      </c>
      <c r="C17" s="14">
        <v>3</v>
      </c>
      <c r="D17" s="43" t="str">
        <f t="shared" si="0"/>
        <v>0%</v>
      </c>
      <c r="E17" s="44">
        <f t="shared" si="1"/>
        <v>3</v>
      </c>
      <c r="F17" s="44" t="s">
        <v>17</v>
      </c>
      <c r="G17" s="45">
        <v>343.75</v>
      </c>
      <c r="H17" s="45"/>
      <c r="I17" s="64">
        <f t="shared" si="2"/>
        <v>1031.25</v>
      </c>
      <c r="J17" s="75"/>
      <c r="K17" s="45">
        <v>183.75</v>
      </c>
      <c r="L17" s="76"/>
      <c r="M17" s="45">
        <f t="shared" si="3"/>
        <v>551.25</v>
      </c>
      <c r="N17" s="77"/>
      <c r="O17" s="45">
        <f t="shared" si="4"/>
        <v>1582.5</v>
      </c>
    </row>
    <row r="18" spans="1:15" customFormat="1" ht="15.75">
      <c r="A18" s="42">
        <f>IF(E18="","",COUNTA($E$6:E18))</f>
        <v>11</v>
      </c>
      <c r="B18" s="11" t="s">
        <v>26</v>
      </c>
      <c r="C18" s="14">
        <v>2</v>
      </c>
      <c r="D18" s="43" t="str">
        <f t="shared" si="0"/>
        <v>0%</v>
      </c>
      <c r="E18" s="44">
        <f t="shared" si="1"/>
        <v>2</v>
      </c>
      <c r="F18" s="44" t="s">
        <v>17</v>
      </c>
      <c r="G18" s="45">
        <v>343.75</v>
      </c>
      <c r="H18" s="45"/>
      <c r="I18" s="64">
        <f t="shared" si="2"/>
        <v>687.5</v>
      </c>
      <c r="J18" s="75"/>
      <c r="K18" s="45">
        <v>183.75</v>
      </c>
      <c r="L18" s="76"/>
      <c r="M18" s="45">
        <f t="shared" si="3"/>
        <v>367.5</v>
      </c>
      <c r="N18" s="77"/>
      <c r="O18" s="45">
        <f t="shared" si="4"/>
        <v>1055</v>
      </c>
    </row>
    <row r="19" spans="1:15" customFormat="1" ht="15.75">
      <c r="A19" s="42">
        <f>IF(E19="","",COUNTA($E$6:E19))</f>
        <v>12</v>
      </c>
      <c r="B19" s="11" t="s">
        <v>27</v>
      </c>
      <c r="C19" s="14">
        <v>5</v>
      </c>
      <c r="D19" s="43" t="str">
        <f t="shared" si="0"/>
        <v>0%</v>
      </c>
      <c r="E19" s="44">
        <f t="shared" si="1"/>
        <v>5</v>
      </c>
      <c r="F19" s="44" t="s">
        <v>17</v>
      </c>
      <c r="G19" s="45">
        <v>287.5</v>
      </c>
      <c r="H19" s="45"/>
      <c r="I19" s="64">
        <f t="shared" si="2"/>
        <v>1437.5</v>
      </c>
      <c r="J19" s="75"/>
      <c r="K19" s="45">
        <v>183.75</v>
      </c>
      <c r="L19" s="76"/>
      <c r="M19" s="45">
        <f t="shared" si="3"/>
        <v>918.75</v>
      </c>
      <c r="N19" s="77"/>
      <c r="O19" s="45">
        <f t="shared" si="4"/>
        <v>2356.25</v>
      </c>
    </row>
    <row r="20" spans="1:15" customFormat="1" ht="15.75">
      <c r="A20" s="42">
        <f>IF(E20="","",COUNTA($E$6:E20))</f>
        <v>13</v>
      </c>
      <c r="B20" s="11" t="s">
        <v>28</v>
      </c>
      <c r="C20" s="14">
        <v>10</v>
      </c>
      <c r="D20" s="43" t="str">
        <f t="shared" si="0"/>
        <v>0%</v>
      </c>
      <c r="E20" s="44">
        <f t="shared" si="1"/>
        <v>10</v>
      </c>
      <c r="F20" s="44" t="s">
        <v>17</v>
      </c>
      <c r="G20" s="45">
        <v>287.5</v>
      </c>
      <c r="H20" s="45"/>
      <c r="I20" s="64">
        <f t="shared" si="2"/>
        <v>2875</v>
      </c>
      <c r="J20" s="75"/>
      <c r="K20" s="45">
        <v>183.75</v>
      </c>
      <c r="L20" s="76"/>
      <c r="M20" s="45">
        <f t="shared" si="3"/>
        <v>1837.5</v>
      </c>
      <c r="N20" s="77"/>
      <c r="O20" s="45">
        <f t="shared" si="4"/>
        <v>4712.5</v>
      </c>
    </row>
    <row r="21" spans="1:15" customFormat="1" ht="15.75">
      <c r="A21" s="42">
        <f>IF(E21="","",COUNTA($E$6:E21))</f>
        <v>14</v>
      </c>
      <c r="B21" s="11" t="s">
        <v>29</v>
      </c>
      <c r="C21" s="14">
        <v>49</v>
      </c>
      <c r="D21" s="43" t="str">
        <f t="shared" si="0"/>
        <v>0%</v>
      </c>
      <c r="E21" s="44">
        <f t="shared" si="1"/>
        <v>49</v>
      </c>
      <c r="F21" s="44" t="s">
        <v>17</v>
      </c>
      <c r="G21" s="45">
        <v>450</v>
      </c>
      <c r="H21" s="45"/>
      <c r="I21" s="64">
        <f t="shared" si="2"/>
        <v>22050</v>
      </c>
      <c r="J21" s="75"/>
      <c r="K21" s="45">
        <v>183.75</v>
      </c>
      <c r="L21" s="76"/>
      <c r="M21" s="45">
        <f t="shared" si="3"/>
        <v>9003.75</v>
      </c>
      <c r="N21" s="77"/>
      <c r="O21" s="45">
        <f t="shared" si="4"/>
        <v>31053.75</v>
      </c>
    </row>
    <row r="22" spans="1:15" customFormat="1" ht="15.75">
      <c r="A22" s="42">
        <f>IF(E22="","",COUNTA($E$6:E22))</f>
        <v>15</v>
      </c>
      <c r="B22" s="11" t="s">
        <v>30</v>
      </c>
      <c r="C22" s="14">
        <v>1</v>
      </c>
      <c r="D22" s="43" t="str">
        <f t="shared" si="0"/>
        <v>0%</v>
      </c>
      <c r="E22" s="44">
        <f t="shared" si="1"/>
        <v>1</v>
      </c>
      <c r="F22" s="44" t="s">
        <v>17</v>
      </c>
      <c r="G22" s="45">
        <v>3500</v>
      </c>
      <c r="H22" s="45"/>
      <c r="I22" s="64">
        <f t="shared" si="2"/>
        <v>3500</v>
      </c>
      <c r="J22" s="75"/>
      <c r="K22" s="45">
        <v>875</v>
      </c>
      <c r="L22" s="76"/>
      <c r="M22" s="45">
        <f t="shared" si="3"/>
        <v>875</v>
      </c>
      <c r="N22" s="77"/>
      <c r="O22" s="45">
        <f t="shared" si="4"/>
        <v>4375</v>
      </c>
    </row>
    <row r="23" spans="1:15" customFormat="1" ht="15.75">
      <c r="A23" s="42">
        <f>IF(E23="","",COUNTA($E$6:E23))</f>
        <v>16</v>
      </c>
      <c r="B23" s="11" t="s">
        <v>31</v>
      </c>
      <c r="C23" s="14">
        <v>2</v>
      </c>
      <c r="D23" s="43" t="str">
        <f t="shared" si="0"/>
        <v>0%</v>
      </c>
      <c r="E23" s="44">
        <f t="shared" si="1"/>
        <v>2</v>
      </c>
      <c r="F23" s="44" t="s">
        <v>17</v>
      </c>
      <c r="G23" s="45">
        <v>1175</v>
      </c>
      <c r="H23" s="45"/>
      <c r="I23" s="64">
        <f t="shared" si="2"/>
        <v>2350</v>
      </c>
      <c r="J23" s="75"/>
      <c r="K23" s="45">
        <v>450</v>
      </c>
      <c r="L23" s="76"/>
      <c r="M23" s="45">
        <f t="shared" si="3"/>
        <v>900</v>
      </c>
      <c r="N23" s="77"/>
      <c r="O23" s="45">
        <f t="shared" si="4"/>
        <v>3250</v>
      </c>
    </row>
    <row r="24" spans="1:15" customFormat="1" ht="15.75">
      <c r="A24" s="42">
        <f>IF(E24="","",COUNTA($E$6:E24))</f>
        <v>17</v>
      </c>
      <c r="B24" s="11" t="s">
        <v>32</v>
      </c>
      <c r="C24" s="14">
        <v>359.92500000000001</v>
      </c>
      <c r="D24" s="43" t="str">
        <f t="shared" si="0"/>
        <v>10%</v>
      </c>
      <c r="E24" s="44">
        <f t="shared" si="1"/>
        <v>395.91750000000002</v>
      </c>
      <c r="F24" s="44" t="s">
        <v>33</v>
      </c>
      <c r="G24" s="45">
        <v>25</v>
      </c>
      <c r="H24" s="45"/>
      <c r="I24" s="64">
        <f t="shared" si="2"/>
        <v>9897.9375</v>
      </c>
      <c r="J24" s="75"/>
      <c r="K24" s="45">
        <v>18.75</v>
      </c>
      <c r="L24" s="76"/>
      <c r="M24" s="45">
        <f t="shared" si="3"/>
        <v>7423.453125</v>
      </c>
      <c r="N24" s="77"/>
      <c r="O24" s="45">
        <f t="shared" si="4"/>
        <v>17321.390625</v>
      </c>
    </row>
    <row r="25" spans="1:15" customFormat="1" ht="15.75">
      <c r="A25" s="42">
        <f>IF(E25="","",COUNTA($E$6:E25))</f>
        <v>18</v>
      </c>
      <c r="B25" s="11" t="s">
        <v>31</v>
      </c>
      <c r="C25" s="14">
        <v>4981.4750000000004</v>
      </c>
      <c r="D25" s="43" t="str">
        <f t="shared" si="0"/>
        <v>10%</v>
      </c>
      <c r="E25" s="44">
        <f t="shared" si="1"/>
        <v>5479.6225000000004</v>
      </c>
      <c r="F25" s="44" t="s">
        <v>33</v>
      </c>
      <c r="G25" s="45">
        <v>40</v>
      </c>
      <c r="H25" s="45"/>
      <c r="I25" s="64">
        <f t="shared" si="2"/>
        <v>219184.90000000002</v>
      </c>
      <c r="J25" s="75"/>
      <c r="K25" s="45">
        <v>18.75</v>
      </c>
      <c r="L25" s="76"/>
      <c r="M25" s="45">
        <f t="shared" si="3"/>
        <v>102742.92187500001</v>
      </c>
      <c r="N25" s="77"/>
      <c r="O25" s="45">
        <f t="shared" si="4"/>
        <v>321927.82187500002</v>
      </c>
    </row>
    <row r="26" spans="1:15" customFormat="1" ht="15.75">
      <c r="A26" s="42">
        <f>IF(E26="","",COUNTA($E$6:E26))</f>
        <v>19</v>
      </c>
      <c r="B26" s="11" t="s">
        <v>34</v>
      </c>
      <c r="C26" s="14">
        <v>1581.95</v>
      </c>
      <c r="D26" s="43" t="str">
        <f t="shared" si="0"/>
        <v>10%</v>
      </c>
      <c r="E26" s="44">
        <f t="shared" si="1"/>
        <v>1740.145</v>
      </c>
      <c r="F26" s="44" t="s">
        <v>33</v>
      </c>
      <c r="G26" s="45">
        <v>65</v>
      </c>
      <c r="H26" s="45"/>
      <c r="I26" s="64">
        <f t="shared" si="2"/>
        <v>113109.425</v>
      </c>
      <c r="J26" s="75"/>
      <c r="K26" s="45">
        <v>18.75</v>
      </c>
      <c r="L26" s="76"/>
      <c r="M26" s="45">
        <f t="shared" si="3"/>
        <v>32627.71875</v>
      </c>
      <c r="N26" s="77"/>
      <c r="O26" s="45">
        <f t="shared" si="4"/>
        <v>145737.14374999999</v>
      </c>
    </row>
    <row r="27" spans="1:15" customFormat="1" ht="15.75">
      <c r="A27" s="42">
        <f>IF(E27="","",COUNTA($E$6:E27))</f>
        <v>20</v>
      </c>
      <c r="B27" s="11" t="s">
        <v>35</v>
      </c>
      <c r="C27" s="14">
        <v>3126.75</v>
      </c>
      <c r="D27" s="43" t="str">
        <f t="shared" si="0"/>
        <v>10%</v>
      </c>
      <c r="E27" s="44">
        <f t="shared" si="1"/>
        <v>3439.4250000000002</v>
      </c>
      <c r="F27" s="44" t="s">
        <v>33</v>
      </c>
      <c r="G27" s="45">
        <v>52.5</v>
      </c>
      <c r="H27" s="45"/>
      <c r="I27" s="64">
        <f t="shared" si="2"/>
        <v>180569.8125</v>
      </c>
      <c r="J27" s="75"/>
      <c r="K27" s="45">
        <v>18.75</v>
      </c>
      <c r="L27" s="76"/>
      <c r="M27" s="45">
        <f t="shared" si="3"/>
        <v>64489.21875</v>
      </c>
      <c r="N27" s="77"/>
      <c r="O27" s="45">
        <f t="shared" si="4"/>
        <v>245059.03125</v>
      </c>
    </row>
    <row r="28" spans="1:15" customFormat="1" ht="15.75">
      <c r="A28" s="42">
        <f>IF(E28="","",COUNTA($E$6:E28))</f>
        <v>21</v>
      </c>
      <c r="B28" s="11" t="s">
        <v>36</v>
      </c>
      <c r="C28" s="14">
        <v>2167.75</v>
      </c>
      <c r="D28" s="43" t="str">
        <f t="shared" si="0"/>
        <v>10%</v>
      </c>
      <c r="E28" s="44">
        <f t="shared" si="1"/>
        <v>2384.5250000000001</v>
      </c>
      <c r="F28" s="44" t="s">
        <v>33</v>
      </c>
      <c r="G28" s="45">
        <v>45</v>
      </c>
      <c r="H28" s="45"/>
      <c r="I28" s="64">
        <f t="shared" si="2"/>
        <v>107303.625</v>
      </c>
      <c r="J28" s="75"/>
      <c r="K28" s="45">
        <v>12.5</v>
      </c>
      <c r="L28" s="76"/>
      <c r="M28" s="45">
        <f t="shared" si="3"/>
        <v>29806.5625</v>
      </c>
      <c r="N28" s="77"/>
      <c r="O28" s="45">
        <f t="shared" si="4"/>
        <v>137110.1875</v>
      </c>
    </row>
    <row r="29" spans="1:15" customFormat="1" ht="15.75">
      <c r="A29" s="42">
        <f>IF(E29="","",COUNTA($E$6:E29))</f>
        <v>22</v>
      </c>
      <c r="B29" s="11" t="s">
        <v>37</v>
      </c>
      <c r="C29" s="14">
        <v>347.7</v>
      </c>
      <c r="D29" s="43" t="str">
        <f t="shared" si="0"/>
        <v>10%</v>
      </c>
      <c r="E29" s="44">
        <f t="shared" si="1"/>
        <v>382.46999999999997</v>
      </c>
      <c r="F29" s="44" t="s">
        <v>33</v>
      </c>
      <c r="G29" s="45">
        <v>110</v>
      </c>
      <c r="H29" s="45"/>
      <c r="I29" s="64">
        <f t="shared" si="2"/>
        <v>42071.7</v>
      </c>
      <c r="J29" s="75"/>
      <c r="K29" s="45">
        <v>22.5</v>
      </c>
      <c r="L29" s="76"/>
      <c r="M29" s="45">
        <f t="shared" si="3"/>
        <v>8605.5749999999989</v>
      </c>
      <c r="N29" s="77"/>
      <c r="O29" s="45">
        <f t="shared" si="4"/>
        <v>50677.274999999994</v>
      </c>
    </row>
    <row r="30" spans="1:15" customFormat="1" ht="15.75">
      <c r="A30" s="42">
        <f>IF(E30="","",COUNTA($E$6:E30))</f>
        <v>23</v>
      </c>
      <c r="B30" s="11" t="s">
        <v>38</v>
      </c>
      <c r="C30" s="14">
        <v>1314.375</v>
      </c>
      <c r="D30" s="43" t="str">
        <f t="shared" si="0"/>
        <v>10%</v>
      </c>
      <c r="E30" s="44">
        <f t="shared" si="1"/>
        <v>1445.8125</v>
      </c>
      <c r="F30" s="44" t="s">
        <v>33</v>
      </c>
      <c r="G30" s="45">
        <v>40</v>
      </c>
      <c r="H30" s="45"/>
      <c r="I30" s="64">
        <f t="shared" si="2"/>
        <v>57832.5</v>
      </c>
      <c r="J30" s="75"/>
      <c r="K30" s="45">
        <v>17.5</v>
      </c>
      <c r="L30" s="76"/>
      <c r="M30" s="45">
        <f t="shared" si="3"/>
        <v>25301.71875</v>
      </c>
      <c r="N30" s="77"/>
      <c r="O30" s="45">
        <f t="shared" si="4"/>
        <v>83134.21875</v>
      </c>
    </row>
    <row r="31" spans="1:15" customFormat="1" ht="15.75">
      <c r="A31" s="42">
        <f>IF(E31="","",COUNTA($E$6:E31))</f>
        <v>24</v>
      </c>
      <c r="B31" s="11" t="s">
        <v>39</v>
      </c>
      <c r="C31" s="14">
        <v>3873</v>
      </c>
      <c r="D31" s="43" t="str">
        <f t="shared" si="0"/>
        <v>10%</v>
      </c>
      <c r="E31" s="44">
        <f t="shared" si="1"/>
        <v>4260.3</v>
      </c>
      <c r="F31" s="44" t="s">
        <v>33</v>
      </c>
      <c r="G31" s="45">
        <v>47.5</v>
      </c>
      <c r="H31" s="45"/>
      <c r="I31" s="64">
        <f t="shared" si="2"/>
        <v>202364.25</v>
      </c>
      <c r="J31" s="75"/>
      <c r="K31" s="45">
        <v>17.5</v>
      </c>
      <c r="L31" s="76"/>
      <c r="M31" s="45">
        <f t="shared" si="3"/>
        <v>74555.25</v>
      </c>
      <c r="N31" s="77"/>
      <c r="O31" s="45">
        <f t="shared" si="4"/>
        <v>276919.5</v>
      </c>
    </row>
    <row r="32" spans="1:15" customFormat="1" ht="15.75">
      <c r="A32" s="42">
        <f>IF(E32="","",COUNTA($E$6:E32))</f>
        <v>25</v>
      </c>
      <c r="B32" s="11" t="s">
        <v>40</v>
      </c>
      <c r="C32" s="14">
        <v>930.67499999999995</v>
      </c>
      <c r="D32" s="43" t="str">
        <f t="shared" si="0"/>
        <v>10%</v>
      </c>
      <c r="E32" s="44">
        <f t="shared" si="1"/>
        <v>1023.7424999999999</v>
      </c>
      <c r="F32" s="44" t="s">
        <v>33</v>
      </c>
      <c r="G32" s="45">
        <v>125</v>
      </c>
      <c r="H32" s="45"/>
      <c r="I32" s="64">
        <f t="shared" si="2"/>
        <v>127967.8125</v>
      </c>
      <c r="J32" s="75"/>
      <c r="K32" s="45">
        <v>25</v>
      </c>
      <c r="L32" s="76"/>
      <c r="M32" s="45">
        <f t="shared" si="3"/>
        <v>25593.5625</v>
      </c>
      <c r="N32" s="77"/>
      <c r="O32" s="45">
        <f t="shared" si="4"/>
        <v>153561.375</v>
      </c>
    </row>
    <row r="33" spans="1:17" customFormat="1" ht="15.75">
      <c r="A33" s="42">
        <f>IF(E33="","",COUNTA($E$6:E33))</f>
        <v>26</v>
      </c>
      <c r="B33" s="11" t="s">
        <v>41</v>
      </c>
      <c r="C33" s="14">
        <v>2997.45</v>
      </c>
      <c r="D33" s="43" t="str">
        <f t="shared" si="0"/>
        <v>10%</v>
      </c>
      <c r="E33" s="44">
        <f t="shared" si="1"/>
        <v>3297.1949999999997</v>
      </c>
      <c r="F33" s="44" t="s">
        <v>33</v>
      </c>
      <c r="G33" s="45">
        <v>30</v>
      </c>
      <c r="H33" s="45"/>
      <c r="I33" s="64">
        <f t="shared" si="2"/>
        <v>98915.849999999991</v>
      </c>
      <c r="J33" s="75"/>
      <c r="K33" s="45">
        <v>12.5</v>
      </c>
      <c r="L33" s="76"/>
      <c r="M33" s="45">
        <f t="shared" si="3"/>
        <v>41214.9375</v>
      </c>
      <c r="N33" s="77"/>
      <c r="O33" s="45">
        <f t="shared" si="4"/>
        <v>140130.78749999998</v>
      </c>
    </row>
    <row r="34" spans="1:17" customFormat="1" ht="15.75">
      <c r="A34" s="42">
        <f>IF(E34="","",COUNTA($E$6:E34))</f>
        <v>27</v>
      </c>
      <c r="B34" s="11" t="s">
        <v>42</v>
      </c>
      <c r="C34" s="14">
        <v>2177.9499999999998</v>
      </c>
      <c r="D34" s="43" t="str">
        <f t="shared" si="0"/>
        <v>10%</v>
      </c>
      <c r="E34" s="44">
        <f t="shared" si="1"/>
        <v>2395.7449999999999</v>
      </c>
      <c r="F34" s="44" t="s">
        <v>33</v>
      </c>
      <c r="G34" s="45">
        <v>81.25</v>
      </c>
      <c r="H34" s="45"/>
      <c r="I34" s="64">
        <f t="shared" si="2"/>
        <v>194654.28125</v>
      </c>
      <c r="J34" s="75"/>
      <c r="K34" s="45">
        <v>12.5</v>
      </c>
      <c r="L34" s="76"/>
      <c r="M34" s="45">
        <f t="shared" si="3"/>
        <v>29946.8125</v>
      </c>
      <c r="N34" s="77"/>
      <c r="O34" s="45">
        <f t="shared" si="4"/>
        <v>224601.09375</v>
      </c>
    </row>
    <row r="35" spans="1:17" customFormat="1" ht="15.75">
      <c r="A35" s="42">
        <f>IF(E35="","",COUNTA($E$6:E35))</f>
        <v>28</v>
      </c>
      <c r="B35" s="11" t="s">
        <v>43</v>
      </c>
      <c r="C35" s="14">
        <v>772.75</v>
      </c>
      <c r="D35" s="43" t="str">
        <f t="shared" si="0"/>
        <v>10%</v>
      </c>
      <c r="E35" s="44">
        <f t="shared" si="1"/>
        <v>850.02499999999998</v>
      </c>
      <c r="F35" s="44" t="s">
        <v>33</v>
      </c>
      <c r="G35" s="45">
        <v>60</v>
      </c>
      <c r="H35" s="45"/>
      <c r="I35" s="64">
        <f t="shared" si="2"/>
        <v>51001.5</v>
      </c>
      <c r="J35" s="75"/>
      <c r="K35" s="45">
        <v>12.5</v>
      </c>
      <c r="L35" s="76"/>
      <c r="M35" s="45">
        <f t="shared" si="3"/>
        <v>10625.3125</v>
      </c>
      <c r="N35" s="77"/>
      <c r="O35" s="45">
        <f t="shared" si="4"/>
        <v>61626.8125</v>
      </c>
    </row>
    <row r="36" spans="1:17" customFormat="1" ht="15.75">
      <c r="A36" s="42">
        <f>IF(E36="","",COUNTA($E$6:E36))</f>
        <v>29</v>
      </c>
      <c r="B36" s="11" t="s">
        <v>44</v>
      </c>
      <c r="C36" s="14">
        <v>1460.825</v>
      </c>
      <c r="D36" s="43" t="str">
        <f t="shared" si="0"/>
        <v>10%</v>
      </c>
      <c r="E36" s="44">
        <f t="shared" si="1"/>
        <v>1606.9075</v>
      </c>
      <c r="F36" s="44" t="s">
        <v>33</v>
      </c>
      <c r="G36" s="45">
        <v>66.25</v>
      </c>
      <c r="H36" s="45"/>
      <c r="I36" s="64">
        <f t="shared" si="2"/>
        <v>106457.621875</v>
      </c>
      <c r="J36" s="75"/>
      <c r="K36" s="45">
        <v>12.5</v>
      </c>
      <c r="L36" s="76"/>
      <c r="M36" s="45">
        <f t="shared" si="3"/>
        <v>20086.34375</v>
      </c>
      <c r="N36" s="77"/>
      <c r="O36" s="45">
        <f t="shared" si="4"/>
        <v>126543.965625</v>
      </c>
    </row>
    <row r="37" spans="1:17" customFormat="1" ht="15.75">
      <c r="A37" s="42">
        <f>IF(E37="","",COUNTA($E$6:E37))</f>
        <v>30</v>
      </c>
      <c r="B37" s="11" t="s">
        <v>45</v>
      </c>
      <c r="C37" s="14">
        <v>2032.75</v>
      </c>
      <c r="D37" s="43" t="str">
        <f t="shared" si="0"/>
        <v>10%</v>
      </c>
      <c r="E37" s="44">
        <f t="shared" si="1"/>
        <v>2236.0250000000001</v>
      </c>
      <c r="F37" s="44" t="s">
        <v>33</v>
      </c>
      <c r="G37" s="45">
        <v>55</v>
      </c>
      <c r="H37" s="45"/>
      <c r="I37" s="64">
        <f t="shared" si="2"/>
        <v>122981.375</v>
      </c>
      <c r="J37" s="75"/>
      <c r="K37" s="45">
        <v>12.5</v>
      </c>
      <c r="L37" s="76"/>
      <c r="M37" s="45">
        <f t="shared" si="3"/>
        <v>27950.3125</v>
      </c>
      <c r="N37" s="77"/>
      <c r="O37" s="45">
        <f t="shared" si="4"/>
        <v>150931.6875</v>
      </c>
    </row>
    <row r="38" spans="1:17" customFormat="1" ht="15.75">
      <c r="A38" s="42">
        <f>IF(E38="","",COUNTA($E$6:E38))</f>
        <v>31</v>
      </c>
      <c r="B38" s="11" t="s">
        <v>46</v>
      </c>
      <c r="C38" s="14">
        <v>384.2</v>
      </c>
      <c r="D38" s="43" t="str">
        <f t="shared" si="0"/>
        <v>10%</v>
      </c>
      <c r="E38" s="44">
        <f t="shared" si="1"/>
        <v>422.62</v>
      </c>
      <c r="F38" s="44" t="s">
        <v>33</v>
      </c>
      <c r="G38" s="45">
        <v>167.5</v>
      </c>
      <c r="H38" s="45"/>
      <c r="I38" s="64">
        <f t="shared" si="2"/>
        <v>70788.850000000006</v>
      </c>
      <c r="J38" s="75"/>
      <c r="K38" s="45">
        <v>28.75</v>
      </c>
      <c r="L38" s="76"/>
      <c r="M38" s="45">
        <f t="shared" si="3"/>
        <v>12150.325000000001</v>
      </c>
      <c r="N38" s="77"/>
      <c r="O38" s="45">
        <f t="shared" si="4"/>
        <v>82939.175000000003</v>
      </c>
      <c r="Q38" s="80"/>
    </row>
    <row r="39" spans="1:17" customFormat="1" ht="15.75">
      <c r="A39" s="42">
        <f>IF(E39="","",COUNTA($E$6:E39))</f>
        <v>32</v>
      </c>
      <c r="B39" s="11" t="s">
        <v>47</v>
      </c>
      <c r="C39" s="14">
        <v>1836.9</v>
      </c>
      <c r="D39" s="43" t="str">
        <f t="shared" si="0"/>
        <v>10%</v>
      </c>
      <c r="E39" s="44">
        <f t="shared" si="1"/>
        <v>2020.5900000000001</v>
      </c>
      <c r="F39" s="44" t="s">
        <v>33</v>
      </c>
      <c r="G39" s="45">
        <v>98.75</v>
      </c>
      <c r="H39" s="45"/>
      <c r="I39" s="64">
        <f t="shared" si="2"/>
        <v>199533.26250000001</v>
      </c>
      <c r="J39" s="75"/>
      <c r="K39" s="45">
        <v>18.75</v>
      </c>
      <c r="L39" s="76"/>
      <c r="M39" s="45">
        <f t="shared" si="3"/>
        <v>37886.0625</v>
      </c>
      <c r="N39" s="77"/>
      <c r="O39" s="45">
        <f t="shared" si="4"/>
        <v>237419.32500000001</v>
      </c>
    </row>
    <row r="40" spans="1:17" customFormat="1" ht="15.75">
      <c r="A40" s="42">
        <f>IF(E40="","",COUNTA($E$6:E40))</f>
        <v>33</v>
      </c>
      <c r="B40" s="11" t="s">
        <v>48</v>
      </c>
      <c r="C40" s="14">
        <v>802.875</v>
      </c>
      <c r="D40" s="43" t="str">
        <f t="shared" si="0"/>
        <v>10%</v>
      </c>
      <c r="E40" s="44">
        <f t="shared" si="1"/>
        <v>883.16250000000002</v>
      </c>
      <c r="F40" s="44" t="s">
        <v>33</v>
      </c>
      <c r="G40" s="45">
        <v>118.75</v>
      </c>
      <c r="H40" s="45"/>
      <c r="I40" s="64">
        <f t="shared" si="2"/>
        <v>104875.546875</v>
      </c>
      <c r="J40" s="75"/>
      <c r="K40" s="45">
        <v>18.75</v>
      </c>
      <c r="L40" s="76"/>
      <c r="M40" s="45">
        <f t="shared" si="3"/>
        <v>16559.296875</v>
      </c>
      <c r="N40" s="77"/>
      <c r="O40" s="45">
        <f t="shared" si="4"/>
        <v>121434.84375</v>
      </c>
    </row>
    <row r="41" spans="1:17" customFormat="1" ht="15.75">
      <c r="A41" s="42">
        <f>IF(E41="","",COUNTA($E$6:E41))</f>
        <v>34</v>
      </c>
      <c r="B41" s="11" t="s">
        <v>49</v>
      </c>
      <c r="C41" s="14">
        <v>180.15</v>
      </c>
      <c r="D41" s="43" t="str">
        <f t="shared" si="0"/>
        <v>10%</v>
      </c>
      <c r="E41" s="44">
        <f t="shared" si="1"/>
        <v>198.16500000000002</v>
      </c>
      <c r="F41" s="44" t="s">
        <v>33</v>
      </c>
      <c r="G41" s="45">
        <v>112.5</v>
      </c>
      <c r="H41" s="45"/>
      <c r="I41" s="64">
        <f t="shared" si="2"/>
        <v>22293.562500000004</v>
      </c>
      <c r="J41" s="75"/>
      <c r="K41" s="45">
        <v>18.75</v>
      </c>
      <c r="L41" s="76"/>
      <c r="M41" s="45">
        <f t="shared" si="3"/>
        <v>3715.5937500000005</v>
      </c>
      <c r="N41" s="77"/>
      <c r="O41" s="45">
        <f t="shared" si="4"/>
        <v>26009.156250000004</v>
      </c>
    </row>
    <row r="42" spans="1:17" customFormat="1" ht="15.75">
      <c r="A42" s="42">
        <f>IF(E42="","",COUNTA($E$6:E42))</f>
        <v>35</v>
      </c>
      <c r="B42" s="11" t="s">
        <v>50</v>
      </c>
      <c r="C42" s="14">
        <v>86.424999999999997</v>
      </c>
      <c r="D42" s="43" t="str">
        <f t="shared" si="0"/>
        <v>10%</v>
      </c>
      <c r="E42" s="44">
        <f t="shared" si="1"/>
        <v>95.067499999999995</v>
      </c>
      <c r="F42" s="44" t="s">
        <v>33</v>
      </c>
      <c r="G42" s="45">
        <v>77.5</v>
      </c>
      <c r="H42" s="45"/>
      <c r="I42" s="64">
        <f t="shared" si="2"/>
        <v>7367.7312499999998</v>
      </c>
      <c r="J42" s="75"/>
      <c r="K42" s="45">
        <v>18.75</v>
      </c>
      <c r="L42" s="76"/>
      <c r="M42" s="45">
        <f t="shared" si="3"/>
        <v>1782.515625</v>
      </c>
      <c r="N42" s="77"/>
      <c r="O42" s="45">
        <f t="shared" si="4"/>
        <v>9150.2468750000007</v>
      </c>
    </row>
    <row r="43" spans="1:17" customFormat="1" ht="15.75">
      <c r="A43" s="42">
        <f>IF(E43="","",COUNTA($E$6:E43))</f>
        <v>36</v>
      </c>
      <c r="B43" s="11" t="s">
        <v>51</v>
      </c>
      <c r="C43" s="14">
        <v>352.92500000000001</v>
      </c>
      <c r="D43" s="43" t="str">
        <f t="shared" si="0"/>
        <v>10%</v>
      </c>
      <c r="E43" s="44">
        <f t="shared" si="1"/>
        <v>388.21750000000003</v>
      </c>
      <c r="F43" s="44" t="s">
        <v>33</v>
      </c>
      <c r="G43" s="45">
        <v>92.5</v>
      </c>
      <c r="H43" s="45"/>
      <c r="I43" s="64">
        <f t="shared" si="2"/>
        <v>35910.118750000001</v>
      </c>
      <c r="J43" s="75"/>
      <c r="K43" s="45">
        <v>18.75</v>
      </c>
      <c r="L43" s="76"/>
      <c r="M43" s="45">
        <f t="shared" si="3"/>
        <v>7279.0781250000009</v>
      </c>
      <c r="N43" s="77"/>
      <c r="O43" s="45">
        <f t="shared" si="4"/>
        <v>43189.196875000001</v>
      </c>
    </row>
    <row r="44" spans="1:17" customFormat="1" ht="15.75">
      <c r="A44" s="42">
        <f>IF(E44="","",COUNTA($E$6:E44))</f>
        <v>37</v>
      </c>
      <c r="B44" s="11" t="s">
        <v>52</v>
      </c>
      <c r="C44" s="14">
        <v>44.674999999999997</v>
      </c>
      <c r="D44" s="43" t="str">
        <f t="shared" si="0"/>
        <v>10%</v>
      </c>
      <c r="E44" s="44">
        <f t="shared" si="1"/>
        <v>49.142499999999998</v>
      </c>
      <c r="F44" s="44" t="s">
        <v>33</v>
      </c>
      <c r="G44" s="45">
        <v>58.75</v>
      </c>
      <c r="H44" s="45"/>
      <c r="I44" s="64">
        <f t="shared" si="2"/>
        <v>2887.1218749999998</v>
      </c>
      <c r="J44" s="75"/>
      <c r="K44" s="45">
        <v>18.75</v>
      </c>
      <c r="L44" s="76"/>
      <c r="M44" s="45">
        <f t="shared" si="3"/>
        <v>921.421875</v>
      </c>
      <c r="N44" s="77"/>
      <c r="O44" s="45">
        <f t="shared" si="4"/>
        <v>3808.5437499999998</v>
      </c>
    </row>
    <row r="45" spans="1:17" customFormat="1" ht="15.75">
      <c r="A45" s="42">
        <f>IF(E45="","",COUNTA($E$6:E45))</f>
        <v>38</v>
      </c>
      <c r="B45" s="11" t="s">
        <v>53</v>
      </c>
      <c r="C45" s="14">
        <v>35.174999999999997</v>
      </c>
      <c r="D45" s="43" t="str">
        <f t="shared" si="0"/>
        <v>10%</v>
      </c>
      <c r="E45" s="44">
        <f t="shared" si="1"/>
        <v>38.692499999999995</v>
      </c>
      <c r="F45" s="44" t="s">
        <v>33</v>
      </c>
      <c r="G45" s="45">
        <v>62.5</v>
      </c>
      <c r="H45" s="45"/>
      <c r="I45" s="64">
        <f t="shared" si="2"/>
        <v>2418.2812499999995</v>
      </c>
      <c r="J45" s="75"/>
      <c r="K45" s="45">
        <v>17.5</v>
      </c>
      <c r="L45" s="76"/>
      <c r="M45" s="45">
        <f t="shared" si="3"/>
        <v>677.11874999999986</v>
      </c>
      <c r="N45" s="77"/>
      <c r="O45" s="45">
        <f t="shared" si="4"/>
        <v>3095.3999999999996</v>
      </c>
    </row>
    <row r="46" spans="1:17" customFormat="1" ht="15.75">
      <c r="A46" s="42">
        <f>IF(E46="","",COUNTA($E$6:E46))</f>
        <v>39</v>
      </c>
      <c r="B46" s="11" t="s">
        <v>54</v>
      </c>
      <c r="C46" s="14">
        <v>48.9</v>
      </c>
      <c r="D46" s="43" t="str">
        <f t="shared" si="0"/>
        <v>10%</v>
      </c>
      <c r="E46" s="44">
        <f t="shared" si="1"/>
        <v>53.79</v>
      </c>
      <c r="F46" s="44" t="s">
        <v>33</v>
      </c>
      <c r="G46" s="45">
        <v>85</v>
      </c>
      <c r="H46" s="45"/>
      <c r="I46" s="64">
        <f t="shared" si="2"/>
        <v>4572.1499999999996</v>
      </c>
      <c r="J46" s="75"/>
      <c r="K46" s="45">
        <v>17.5</v>
      </c>
      <c r="L46" s="76"/>
      <c r="M46" s="45">
        <f t="shared" si="3"/>
        <v>941.32499999999993</v>
      </c>
      <c r="N46" s="77"/>
      <c r="O46" s="45">
        <f t="shared" si="4"/>
        <v>5513.4749999999995</v>
      </c>
    </row>
    <row r="47" spans="1:17" customFormat="1" ht="15.75">
      <c r="A47" s="42">
        <f>IF(E47="","",COUNTA($E$6:E47))</f>
        <v>40</v>
      </c>
      <c r="B47" s="11" t="s">
        <v>55</v>
      </c>
      <c r="C47" s="14">
        <v>286.45</v>
      </c>
      <c r="D47" s="43" t="str">
        <f t="shared" si="0"/>
        <v>10%</v>
      </c>
      <c r="E47" s="44">
        <f t="shared" si="1"/>
        <v>315.09499999999997</v>
      </c>
      <c r="F47" s="44" t="s">
        <v>33</v>
      </c>
      <c r="G47" s="45">
        <v>80</v>
      </c>
      <c r="H47" s="45"/>
      <c r="I47" s="64">
        <f t="shared" si="2"/>
        <v>25207.599999999999</v>
      </c>
      <c r="J47" s="75"/>
      <c r="K47" s="45">
        <v>17.5</v>
      </c>
      <c r="L47" s="76"/>
      <c r="M47" s="45">
        <f t="shared" si="3"/>
        <v>5514.1624999999995</v>
      </c>
      <c r="N47" s="77"/>
      <c r="O47" s="45">
        <f t="shared" si="4"/>
        <v>30721.762499999997</v>
      </c>
    </row>
    <row r="48" spans="1:17" customFormat="1" ht="15.75">
      <c r="A48" s="42">
        <f>IF(E48="","",COUNTA($E$6:E48))</f>
        <v>41</v>
      </c>
      <c r="B48" s="11" t="s">
        <v>56</v>
      </c>
      <c r="C48" s="14">
        <v>96.45</v>
      </c>
      <c r="D48" s="43" t="str">
        <f t="shared" si="0"/>
        <v>10%</v>
      </c>
      <c r="E48" s="44">
        <f t="shared" si="1"/>
        <v>106.095</v>
      </c>
      <c r="F48" s="44" t="s">
        <v>33</v>
      </c>
      <c r="G48" s="45">
        <v>91.25</v>
      </c>
      <c r="H48" s="45"/>
      <c r="I48" s="64">
        <f t="shared" si="2"/>
        <v>9681.1687500000007</v>
      </c>
      <c r="J48" s="75"/>
      <c r="K48" s="45">
        <v>17.5</v>
      </c>
      <c r="L48" s="76"/>
      <c r="M48" s="45">
        <f t="shared" si="3"/>
        <v>1856.6624999999999</v>
      </c>
      <c r="N48" s="77"/>
      <c r="O48" s="45">
        <f t="shared" si="4"/>
        <v>11537.831250000001</v>
      </c>
    </row>
    <row r="49" spans="1:18" customFormat="1" ht="15.75">
      <c r="A49" s="42">
        <f>IF(E49="","",COUNTA($E$6:E49))</f>
        <v>42</v>
      </c>
      <c r="B49" s="11" t="s">
        <v>57</v>
      </c>
      <c r="C49" s="14">
        <v>41.8</v>
      </c>
      <c r="D49" s="43" t="str">
        <f t="shared" si="0"/>
        <v>10%</v>
      </c>
      <c r="E49" s="44">
        <f t="shared" si="1"/>
        <v>45.98</v>
      </c>
      <c r="F49" s="44" t="s">
        <v>33</v>
      </c>
      <c r="G49" s="45">
        <v>70</v>
      </c>
      <c r="H49" s="45"/>
      <c r="I49" s="64">
        <f t="shared" si="2"/>
        <v>3218.6</v>
      </c>
      <c r="J49" s="75"/>
      <c r="K49" s="45">
        <v>17.5</v>
      </c>
      <c r="L49" s="76"/>
      <c r="M49" s="45">
        <f t="shared" si="3"/>
        <v>804.65</v>
      </c>
      <c r="N49" s="77"/>
      <c r="O49" s="45">
        <f t="shared" si="4"/>
        <v>4023.25</v>
      </c>
    </row>
    <row r="50" spans="1:18" customFormat="1" ht="15.75">
      <c r="A50" s="42">
        <f>IF(E50="","",COUNTA($E$6:E50))</f>
        <v>43</v>
      </c>
      <c r="B50" s="11" t="s">
        <v>58</v>
      </c>
      <c r="C50" s="14">
        <v>67.724999999999994</v>
      </c>
      <c r="D50" s="43" t="str">
        <f t="shared" si="0"/>
        <v>10%</v>
      </c>
      <c r="E50" s="44">
        <f t="shared" si="1"/>
        <v>74.497499999999988</v>
      </c>
      <c r="F50" s="44" t="s">
        <v>33</v>
      </c>
      <c r="G50" s="45">
        <v>82.5</v>
      </c>
      <c r="H50" s="45"/>
      <c r="I50" s="64">
        <f t="shared" si="2"/>
        <v>6146.0437499999989</v>
      </c>
      <c r="J50" s="75"/>
      <c r="K50" s="45">
        <v>17.5</v>
      </c>
      <c r="L50" s="76"/>
      <c r="M50" s="45">
        <f t="shared" si="3"/>
        <v>1303.7062499999997</v>
      </c>
      <c r="N50" s="77"/>
      <c r="O50" s="45">
        <f t="shared" si="4"/>
        <v>7449.7499999999982</v>
      </c>
    </row>
    <row r="51" spans="1:18" customFormat="1" ht="15.75">
      <c r="A51" s="42">
        <f>IF(E51="","",COUNTA($E$6:E51))</f>
        <v>44</v>
      </c>
      <c r="B51" s="11" t="s">
        <v>59</v>
      </c>
      <c r="C51" s="14">
        <v>15.25</v>
      </c>
      <c r="D51" s="43" t="str">
        <f t="shared" si="0"/>
        <v>10%</v>
      </c>
      <c r="E51" s="44">
        <f t="shared" si="1"/>
        <v>16.774999999999999</v>
      </c>
      <c r="F51" s="44" t="s">
        <v>33</v>
      </c>
      <c r="G51" s="45">
        <v>38.75</v>
      </c>
      <c r="H51" s="45"/>
      <c r="I51" s="64">
        <f t="shared" si="2"/>
        <v>650.03125</v>
      </c>
      <c r="J51" s="75"/>
      <c r="K51" s="45">
        <v>17.5</v>
      </c>
      <c r="L51" s="76"/>
      <c r="M51" s="45">
        <f t="shared" si="3"/>
        <v>293.5625</v>
      </c>
      <c r="N51" s="77"/>
      <c r="O51" s="45">
        <f t="shared" si="4"/>
        <v>943.59375</v>
      </c>
    </row>
    <row r="52" spans="1:18" customFormat="1" ht="15.75">
      <c r="A52" s="42">
        <f>IF(E52="","",COUNTA($E$6:E52))</f>
        <v>45</v>
      </c>
      <c r="B52" s="11" t="s">
        <v>60</v>
      </c>
      <c r="C52" s="14">
        <v>1072</v>
      </c>
      <c r="D52" s="43" t="str">
        <f t="shared" si="0"/>
        <v>10%</v>
      </c>
      <c r="E52" s="44">
        <f t="shared" si="1"/>
        <v>1179.2</v>
      </c>
      <c r="F52" s="44" t="s">
        <v>33</v>
      </c>
      <c r="G52" s="45">
        <v>100</v>
      </c>
      <c r="H52" s="45"/>
      <c r="I52" s="64">
        <f t="shared" si="2"/>
        <v>117920</v>
      </c>
      <c r="J52" s="75"/>
      <c r="K52" s="45">
        <v>25</v>
      </c>
      <c r="L52" s="76"/>
      <c r="M52" s="45">
        <f t="shared" si="3"/>
        <v>29480</v>
      </c>
      <c r="N52" s="77"/>
      <c r="O52" s="45">
        <f t="shared" si="4"/>
        <v>147400</v>
      </c>
    </row>
    <row r="53" spans="1:18" customFormat="1" ht="15.75">
      <c r="A53" s="42">
        <f>IF(E53="","",COUNTA($E$6:E53))</f>
        <v>46</v>
      </c>
      <c r="B53" s="11" t="s">
        <v>61</v>
      </c>
      <c r="C53" s="14">
        <v>39600</v>
      </c>
      <c r="D53" s="43" t="str">
        <f t="shared" si="0"/>
        <v>10%</v>
      </c>
      <c r="E53" s="44">
        <f t="shared" si="1"/>
        <v>43560</v>
      </c>
      <c r="F53" s="44" t="s">
        <v>62</v>
      </c>
      <c r="G53" s="45">
        <v>5.75</v>
      </c>
      <c r="H53" s="45"/>
      <c r="I53" s="64">
        <f t="shared" si="2"/>
        <v>250470</v>
      </c>
      <c r="J53" s="75"/>
      <c r="K53" s="45">
        <v>6.375</v>
      </c>
      <c r="L53" s="76"/>
      <c r="M53" s="45">
        <f t="shared" si="3"/>
        <v>277695</v>
      </c>
      <c r="N53" s="77"/>
      <c r="O53" s="45">
        <f t="shared" si="4"/>
        <v>528165</v>
      </c>
    </row>
    <row r="54" spans="1:18" customFormat="1" ht="15.75">
      <c r="A54" s="42">
        <f>IF(E54="","",COUNTA($E$6:E54))</f>
        <v>47</v>
      </c>
      <c r="B54" s="11" t="s">
        <v>63</v>
      </c>
      <c r="C54" s="14">
        <v>2872.15</v>
      </c>
      <c r="D54" s="43" t="str">
        <f t="shared" ref="D54" si="5">IF(F54="EA","0%",IF(F54="FT","10%",IF(F54="CFT","10%",IF(F54="SF","10%",IF(F54="JOB","0%",IF(F54="LS","0%",IF(F54="CY","10%",IF(F54="STEPS","10%",))))))))</f>
        <v>10%</v>
      </c>
      <c r="E54" s="44">
        <f t="shared" ref="E54" si="6">C54+(C54*D54)</f>
        <v>3159.3650000000002</v>
      </c>
      <c r="F54" s="44" t="s">
        <v>33</v>
      </c>
      <c r="G54" s="45">
        <v>77.5</v>
      </c>
      <c r="H54" s="45"/>
      <c r="I54" s="64">
        <f t="shared" ref="I54" si="7">E54*G54</f>
        <v>244850.78750000001</v>
      </c>
      <c r="J54" s="75"/>
      <c r="K54" s="45">
        <v>23.75</v>
      </c>
      <c r="L54" s="76"/>
      <c r="M54" s="45">
        <f t="shared" ref="M54" si="8">K54*E54</f>
        <v>75034.918750000012</v>
      </c>
      <c r="N54" s="77"/>
      <c r="O54" s="45">
        <f t="shared" ref="O54" si="9">M54+I54</f>
        <v>319885.70625000005</v>
      </c>
    </row>
    <row r="55" spans="1:18" customFormat="1" ht="15.75">
      <c r="A55" s="42">
        <f>IF(E55="","",COUNTA($E$6:E55))</f>
        <v>48</v>
      </c>
      <c r="B55" s="11" t="s">
        <v>64</v>
      </c>
      <c r="C55" s="14">
        <v>7</v>
      </c>
      <c r="D55" s="43" t="str">
        <f t="shared" si="0"/>
        <v>0%</v>
      </c>
      <c r="E55" s="44">
        <f t="shared" si="1"/>
        <v>7</v>
      </c>
      <c r="F55" s="44" t="s">
        <v>17</v>
      </c>
      <c r="G55" s="45">
        <v>16500</v>
      </c>
      <c r="H55" s="45"/>
      <c r="I55" s="64">
        <f t="shared" si="2"/>
        <v>115500</v>
      </c>
      <c r="J55" s="75"/>
      <c r="K55" s="45">
        <v>4675</v>
      </c>
      <c r="L55" s="76"/>
      <c r="M55" s="45">
        <f t="shared" si="3"/>
        <v>32725</v>
      </c>
      <c r="N55" s="77"/>
      <c r="O55" s="45">
        <f t="shared" si="4"/>
        <v>148225</v>
      </c>
    </row>
    <row r="56" spans="1:18" customFormat="1" ht="15.75">
      <c r="A56" s="42"/>
      <c r="B56" s="9"/>
      <c r="C56" s="14"/>
      <c r="D56" s="43"/>
      <c r="E56" s="44"/>
      <c r="F56" s="44"/>
      <c r="G56" s="45"/>
      <c r="H56" s="45"/>
      <c r="I56" s="64"/>
      <c r="J56" s="75"/>
      <c r="K56" s="45"/>
      <c r="L56" s="76"/>
      <c r="M56" s="45"/>
      <c r="N56" s="77"/>
      <c r="O56" s="45"/>
    </row>
    <row r="57" spans="1:18" customFormat="1" ht="15.75">
      <c r="A57" s="42"/>
      <c r="B57" s="46" t="s">
        <v>65</v>
      </c>
      <c r="C57" s="47">
        <v>1108</v>
      </c>
      <c r="D57" s="43"/>
      <c r="E57" s="44"/>
      <c r="F57" s="44"/>
      <c r="G57" s="45"/>
      <c r="H57" s="45"/>
      <c r="I57" s="64"/>
      <c r="J57" s="75"/>
      <c r="K57" s="45"/>
      <c r="L57" s="76"/>
      <c r="M57" s="45"/>
      <c r="N57" s="77"/>
      <c r="O57" s="45"/>
    </row>
    <row r="58" spans="1:18" customFormat="1" ht="15.75">
      <c r="A58" s="42"/>
      <c r="B58" s="9"/>
      <c r="C58" s="14"/>
      <c r="D58" s="43"/>
      <c r="E58" s="44"/>
      <c r="F58" s="44"/>
      <c r="G58" s="45"/>
      <c r="H58" s="45"/>
      <c r="I58" s="64"/>
      <c r="J58" s="75"/>
      <c r="K58" s="45"/>
      <c r="L58" s="76"/>
      <c r="M58" s="45"/>
      <c r="N58" s="77"/>
      <c r="O58" s="45"/>
    </row>
    <row r="59" spans="1:18" s="16" customFormat="1" ht="15.75">
      <c r="A59" s="92" t="s">
        <v>66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4"/>
      <c r="N59" s="95">
        <f>SUM(I7:I58)</f>
        <v>3514309.6968750013</v>
      </c>
      <c r="O59" s="96"/>
    </row>
    <row r="60" spans="1:18" s="16" customFormat="1" ht="15.75">
      <c r="A60" s="92" t="s">
        <v>67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4"/>
      <c r="N60" s="95">
        <f>SUM(M7:M58)</f>
        <v>1270543.8499999999</v>
      </c>
      <c r="O60" s="96"/>
    </row>
    <row r="61" spans="1:18" s="16" customFormat="1" ht="15.75">
      <c r="A61" s="92" t="s">
        <v>68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4"/>
      <c r="N61" s="95">
        <f>SUM(N59:O60)</f>
        <v>4784853.5468750009</v>
      </c>
      <c r="O61" s="96"/>
    </row>
    <row r="62" spans="1:18" s="15" customFormat="1" ht="15.75">
      <c r="A62" s="97" t="s">
        <v>69</v>
      </c>
      <c r="B62" s="98"/>
      <c r="C62" s="98"/>
      <c r="D62" s="98"/>
      <c r="E62" s="98"/>
      <c r="F62" s="98"/>
      <c r="G62" s="98"/>
      <c r="H62" s="98"/>
      <c r="I62" s="98"/>
      <c r="J62" s="98"/>
      <c r="K62" s="99"/>
      <c r="L62" s="78"/>
      <c r="M62" s="79">
        <v>0.25</v>
      </c>
      <c r="N62" s="100">
        <f>N61*M62</f>
        <v>1196213.3867187502</v>
      </c>
      <c r="O62" s="101"/>
    </row>
    <row r="63" spans="1:18" s="15" customFormat="1" ht="24" customHeight="1">
      <c r="A63" s="102" t="s">
        <v>70</v>
      </c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4"/>
      <c r="N63" s="105">
        <f>N62+N61</f>
        <v>5981066.9335937509</v>
      </c>
      <c r="O63" s="106"/>
      <c r="Q63" s="81"/>
      <c r="R63" s="81"/>
    </row>
    <row r="64" spans="1:18">
      <c r="A64" s="10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9"/>
    </row>
    <row r="65" spans="1:15" s="15" customFormat="1" ht="22.5" customHeight="1">
      <c r="A65" s="110" t="s">
        <v>71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2"/>
    </row>
    <row r="66" spans="1:15" s="16" customFormat="1">
      <c r="A66" s="82" t="s">
        <v>72</v>
      </c>
      <c r="B66" s="113" t="s">
        <v>73</v>
      </c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5"/>
    </row>
    <row r="67" spans="1:15">
      <c r="A67" s="83">
        <v>1</v>
      </c>
      <c r="B67" s="116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8"/>
    </row>
    <row r="68" spans="1:15">
      <c r="A68" s="84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20"/>
    </row>
    <row r="69" spans="1:15" s="15" customFormat="1" ht="17.25" customHeight="1">
      <c r="A69" s="85" t="s">
        <v>74</v>
      </c>
      <c r="B69" s="121" t="s">
        <v>75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3"/>
    </row>
    <row r="70" spans="1:15" ht="18" customHeight="1">
      <c r="A70" s="86">
        <v>1</v>
      </c>
      <c r="B70" s="124" t="s">
        <v>76</v>
      </c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6"/>
    </row>
    <row r="71" spans="1:15">
      <c r="A71" s="87"/>
      <c r="B71" s="127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9"/>
    </row>
  </sheetData>
  <mergeCells count="20">
    <mergeCell ref="B69:O69"/>
    <mergeCell ref="B70:O70"/>
    <mergeCell ref="B71:O71"/>
    <mergeCell ref="A64:O64"/>
    <mergeCell ref="A65:O65"/>
    <mergeCell ref="B66:O66"/>
    <mergeCell ref="B67:O67"/>
    <mergeCell ref="B68:O68"/>
    <mergeCell ref="A61:M61"/>
    <mergeCell ref="N61:O61"/>
    <mergeCell ref="A62:K62"/>
    <mergeCell ref="N62:O62"/>
    <mergeCell ref="A63:M63"/>
    <mergeCell ref="N63:O63"/>
    <mergeCell ref="M2:N2"/>
    <mergeCell ref="A4:B4"/>
    <mergeCell ref="A59:M59"/>
    <mergeCell ref="N59:O59"/>
    <mergeCell ref="A60:M60"/>
    <mergeCell ref="N60:O60"/>
  </mergeCells>
  <conditionalFormatting sqref="B24:B51">
    <cfRule type="duplicateValues" dxfId="1" priority="2"/>
  </conditionalFormatting>
  <pageMargins left="0.7" right="0.7" top="0.75" bottom="0.75" header="0.3" footer="0.3"/>
  <pageSetup scale="4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="85" zoomScaleNormal="85" workbookViewId="0">
      <selection activeCell="A3" sqref="A3"/>
    </sheetView>
  </sheetViews>
  <sheetFormatPr defaultColWidth="8.85546875" defaultRowHeight="15"/>
  <cols>
    <col min="1" max="1" width="88.42578125" style="1" customWidth="1"/>
    <col min="2" max="2" width="11" style="1" customWidth="1"/>
    <col min="3" max="3" width="11.5703125" style="2" customWidth="1"/>
    <col min="4" max="4" width="32.28515625" style="2" customWidth="1"/>
    <col min="5" max="16384" width="8.85546875" style="2"/>
  </cols>
  <sheetData>
    <row r="1" spans="1:4" ht="17.25" customHeight="1">
      <c r="A1" s="3"/>
      <c r="B1" s="4"/>
    </row>
    <row r="2" spans="1:4" ht="40.5" customHeight="1">
      <c r="A2" s="5"/>
      <c r="B2" s="4"/>
    </row>
    <row r="3" spans="1:4" s="131" customFormat="1" ht="49.5" customHeight="1">
      <c r="A3" s="130" t="s">
        <v>2</v>
      </c>
      <c r="B3" s="130" t="s">
        <v>77</v>
      </c>
    </row>
    <row r="4" spans="1:4" s="131" customFormat="1" ht="30" customHeight="1">
      <c r="A4" s="132"/>
      <c r="B4" s="133"/>
    </row>
    <row r="5" spans="1:4">
      <c r="A5" s="7"/>
      <c r="B5" s="8"/>
    </row>
    <row r="6" spans="1:4" s="136" customFormat="1" ht="31.5" customHeight="1">
      <c r="A6" s="134" t="s">
        <v>15</v>
      </c>
      <c r="B6" s="135"/>
    </row>
    <row r="7" spans="1:4">
      <c r="A7" s="9"/>
      <c r="B7" s="10"/>
    </row>
    <row r="8" spans="1:4" customFormat="1">
      <c r="A8" s="11" t="s">
        <v>16</v>
      </c>
      <c r="B8" s="10">
        <v>18.073</v>
      </c>
      <c r="C8" s="12"/>
      <c r="D8" s="12"/>
    </row>
    <row r="9" spans="1:4" customFormat="1">
      <c r="A9" s="11" t="s">
        <v>18</v>
      </c>
      <c r="B9" s="10">
        <v>1.59</v>
      </c>
      <c r="C9" s="12"/>
      <c r="D9" s="12"/>
    </row>
    <row r="10" spans="1:4" customFormat="1">
      <c r="A10" s="11" t="s">
        <v>19</v>
      </c>
      <c r="B10" s="10">
        <v>131.65199999999999</v>
      </c>
      <c r="C10" s="12"/>
      <c r="D10" s="12"/>
    </row>
    <row r="11" spans="1:4" customFormat="1">
      <c r="A11" s="11" t="s">
        <v>20</v>
      </c>
      <c r="B11" s="10">
        <v>16.853999999999999</v>
      </c>
      <c r="C11" s="12"/>
      <c r="D11" s="12"/>
    </row>
    <row r="12" spans="1:4" customFormat="1">
      <c r="A12" s="11" t="s">
        <v>21</v>
      </c>
      <c r="B12" s="10">
        <v>51.145000000000003</v>
      </c>
      <c r="C12" s="12"/>
      <c r="D12" s="12"/>
    </row>
    <row r="13" spans="1:4" customFormat="1">
      <c r="A13" s="11" t="s">
        <v>22</v>
      </c>
      <c r="B13" s="10">
        <v>13.992000000000001</v>
      </c>
      <c r="C13" s="12"/>
      <c r="D13" s="12"/>
    </row>
    <row r="14" spans="1:4" customFormat="1">
      <c r="A14" s="11" t="s">
        <v>23</v>
      </c>
      <c r="B14" s="10">
        <v>12.984999999999999</v>
      </c>
      <c r="C14" s="12"/>
      <c r="D14" s="12"/>
    </row>
    <row r="15" spans="1:4" customFormat="1">
      <c r="A15" s="11" t="s">
        <v>24</v>
      </c>
      <c r="B15" s="10">
        <v>90.63</v>
      </c>
      <c r="C15" s="12"/>
      <c r="D15" s="12"/>
    </row>
    <row r="16" spans="1:4" customFormat="1">
      <c r="A16" s="11" t="s">
        <v>18</v>
      </c>
      <c r="B16" s="10">
        <v>1.59</v>
      </c>
      <c r="C16" s="12"/>
      <c r="D16" s="12"/>
    </row>
    <row r="17" spans="1:4" customFormat="1">
      <c r="A17" s="11" t="s">
        <v>25</v>
      </c>
      <c r="B17" s="10">
        <v>0.75</v>
      </c>
      <c r="D17" s="12"/>
    </row>
    <row r="18" spans="1:4" customFormat="1">
      <c r="A18" s="11" t="s">
        <v>26</v>
      </c>
      <c r="B18" s="10">
        <v>0.5</v>
      </c>
      <c r="D18" s="12"/>
    </row>
    <row r="19" spans="1:4" customFormat="1">
      <c r="A19" s="11" t="s">
        <v>27</v>
      </c>
      <c r="B19" s="10">
        <v>1.25</v>
      </c>
      <c r="D19" s="12"/>
    </row>
    <row r="20" spans="1:4" customFormat="1">
      <c r="A20" s="11" t="s">
        <v>28</v>
      </c>
      <c r="B20" s="10">
        <v>2.5</v>
      </c>
      <c r="D20" s="12"/>
    </row>
    <row r="21" spans="1:4" customFormat="1">
      <c r="A21" s="11" t="s">
        <v>29</v>
      </c>
      <c r="B21" s="10">
        <v>12.25</v>
      </c>
      <c r="D21" s="12"/>
    </row>
    <row r="22" spans="1:4" customFormat="1">
      <c r="A22" s="11" t="s">
        <v>30</v>
      </c>
      <c r="B22" s="10">
        <v>2.3849999999999998</v>
      </c>
      <c r="C22" s="12"/>
      <c r="D22" s="12"/>
    </row>
    <row r="23" spans="1:4" customFormat="1">
      <c r="A23" s="11" t="s">
        <v>31</v>
      </c>
      <c r="B23" s="10">
        <v>3.71</v>
      </c>
      <c r="C23" s="12"/>
      <c r="D23" s="12"/>
    </row>
    <row r="24" spans="1:4" customFormat="1">
      <c r="A24" s="11" t="s">
        <v>32</v>
      </c>
      <c r="B24" s="10">
        <v>1.9795875000000001</v>
      </c>
      <c r="C24" s="12"/>
      <c r="D24" s="12"/>
    </row>
    <row r="25" spans="1:4" customFormat="1">
      <c r="A25" s="11" t="s">
        <v>31</v>
      </c>
      <c r="B25" s="10">
        <v>19.17867875</v>
      </c>
      <c r="C25" s="12"/>
      <c r="D25" s="12"/>
    </row>
    <row r="26" spans="1:4" customFormat="1">
      <c r="A26" s="11" t="s">
        <v>34</v>
      </c>
      <c r="B26" s="10">
        <v>31.322610000000001</v>
      </c>
      <c r="C26" s="12"/>
      <c r="D26" s="12"/>
    </row>
    <row r="27" spans="1:4" customFormat="1">
      <c r="A27" s="11" t="s">
        <v>35</v>
      </c>
      <c r="B27" s="10">
        <v>44.712524999999999</v>
      </c>
      <c r="C27" s="12"/>
      <c r="D27" s="12"/>
    </row>
    <row r="28" spans="1:4" customFormat="1">
      <c r="A28" s="11" t="s">
        <v>36</v>
      </c>
      <c r="B28" s="10">
        <v>26.229775</v>
      </c>
      <c r="C28" s="12"/>
      <c r="D28" s="12"/>
    </row>
    <row r="29" spans="1:4" customFormat="1">
      <c r="A29" s="11" t="s">
        <v>37</v>
      </c>
      <c r="B29" s="10">
        <v>12.239039999999999</v>
      </c>
      <c r="C29" s="12"/>
      <c r="D29" s="12"/>
    </row>
    <row r="30" spans="1:4" customFormat="1">
      <c r="A30" s="11" t="s">
        <v>38</v>
      </c>
      <c r="B30" s="10">
        <v>7.2290625000000004</v>
      </c>
      <c r="C30" s="12"/>
      <c r="D30" s="12"/>
    </row>
    <row r="31" spans="1:4" customFormat="1">
      <c r="A31" s="11" t="s">
        <v>39</v>
      </c>
      <c r="B31" s="10">
        <v>55.383899999999997</v>
      </c>
      <c r="C31" s="12"/>
      <c r="D31" s="12"/>
    </row>
    <row r="32" spans="1:4" customFormat="1">
      <c r="A32" s="11" t="s">
        <v>40</v>
      </c>
      <c r="B32" s="10">
        <v>38.902214999999998</v>
      </c>
      <c r="C32" s="12"/>
      <c r="D32" s="12"/>
    </row>
    <row r="33" spans="1:4" customFormat="1">
      <c r="A33" s="11" t="s">
        <v>41</v>
      </c>
      <c r="B33" s="10">
        <v>19.783169999999998</v>
      </c>
      <c r="C33" s="12"/>
      <c r="D33" s="12"/>
    </row>
    <row r="34" spans="1:4" customFormat="1">
      <c r="A34" s="11" t="s">
        <v>42</v>
      </c>
      <c r="B34" s="10">
        <v>52.706389999999999</v>
      </c>
      <c r="C34" s="12"/>
      <c r="D34" s="12"/>
    </row>
    <row r="35" spans="1:4" customFormat="1">
      <c r="A35" s="11" t="s">
        <v>43</v>
      </c>
      <c r="B35" s="10">
        <v>3.4851025</v>
      </c>
      <c r="C35" s="12"/>
      <c r="D35" s="12"/>
    </row>
    <row r="36" spans="1:4" customFormat="1">
      <c r="A36" s="11" t="s">
        <v>44</v>
      </c>
      <c r="B36" s="10">
        <v>28.12088125</v>
      </c>
      <c r="C36" s="12"/>
      <c r="D36" s="12"/>
    </row>
    <row r="37" spans="1:4" customFormat="1">
      <c r="A37" s="11" t="s">
        <v>45</v>
      </c>
      <c r="B37" s="10">
        <v>33.540374999999997</v>
      </c>
      <c r="C37" s="12"/>
      <c r="D37" s="12"/>
    </row>
    <row r="38" spans="1:4" customFormat="1">
      <c r="A38" s="11" t="s">
        <v>46</v>
      </c>
      <c r="B38" s="10">
        <v>17.750039999999998</v>
      </c>
      <c r="C38" s="12"/>
      <c r="D38" s="12"/>
    </row>
    <row r="39" spans="1:4" customFormat="1">
      <c r="A39" s="11" t="s">
        <v>47</v>
      </c>
      <c r="B39" s="10">
        <v>55.566225000000003</v>
      </c>
      <c r="C39" s="12"/>
      <c r="D39" s="12"/>
    </row>
    <row r="40" spans="1:4" customFormat="1">
      <c r="A40" s="11" t="s">
        <v>48</v>
      </c>
      <c r="B40" s="10">
        <v>30.027525000000001</v>
      </c>
      <c r="C40" s="12"/>
      <c r="D40" s="12"/>
    </row>
    <row r="41" spans="1:4" customFormat="1">
      <c r="A41" s="11" t="s">
        <v>49</v>
      </c>
      <c r="B41" s="10">
        <v>6.1431149999999999</v>
      </c>
      <c r="C41" s="12"/>
      <c r="D41" s="12"/>
    </row>
    <row r="42" spans="1:4" customFormat="1">
      <c r="A42" s="11" t="s">
        <v>50</v>
      </c>
      <c r="B42" s="10">
        <v>0.72726637500000002</v>
      </c>
      <c r="C42" s="12"/>
      <c r="D42" s="12"/>
    </row>
    <row r="43" spans="1:4" customFormat="1">
      <c r="A43" s="11" t="s">
        <v>51</v>
      </c>
      <c r="B43" s="10">
        <v>9.7054375000000004</v>
      </c>
      <c r="C43" s="12"/>
      <c r="D43" s="12"/>
    </row>
    <row r="44" spans="1:4" customFormat="1">
      <c r="A44" s="11" t="s">
        <v>52</v>
      </c>
      <c r="B44" s="10">
        <v>0.76170875000000005</v>
      </c>
      <c r="C44" s="12"/>
      <c r="D44" s="12"/>
    </row>
    <row r="45" spans="1:4" customFormat="1">
      <c r="A45" s="11" t="s">
        <v>53</v>
      </c>
      <c r="B45" s="10">
        <v>0.42561749999999998</v>
      </c>
      <c r="C45" s="12"/>
      <c r="D45" s="12"/>
    </row>
    <row r="46" spans="1:4" customFormat="1">
      <c r="A46" s="11" t="s">
        <v>54</v>
      </c>
      <c r="B46" s="10">
        <v>1.3447499999999999</v>
      </c>
      <c r="C46" s="12"/>
      <c r="D46" s="12"/>
    </row>
    <row r="47" spans="1:4" customFormat="1">
      <c r="A47" s="11" t="s">
        <v>55</v>
      </c>
      <c r="B47" s="10">
        <v>7.247185</v>
      </c>
      <c r="C47" s="12"/>
      <c r="D47" s="12"/>
    </row>
    <row r="48" spans="1:4" customFormat="1">
      <c r="A48" s="11" t="s">
        <v>56</v>
      </c>
      <c r="B48" s="10">
        <v>2.9176125000000002</v>
      </c>
      <c r="C48" s="12"/>
      <c r="D48" s="12"/>
    </row>
    <row r="49" spans="1:4" customFormat="1">
      <c r="A49" s="11" t="s">
        <v>57</v>
      </c>
      <c r="B49" s="10">
        <v>0.91959999999999997</v>
      </c>
      <c r="C49" s="12"/>
      <c r="D49" s="12"/>
    </row>
    <row r="50" spans="1:4" customFormat="1">
      <c r="A50" s="11" t="s">
        <v>58</v>
      </c>
      <c r="B50" s="10">
        <v>1.8624375</v>
      </c>
      <c r="C50" s="12"/>
      <c r="D50" s="12"/>
    </row>
    <row r="51" spans="1:4" customFormat="1">
      <c r="A51" s="11" t="s">
        <v>59</v>
      </c>
      <c r="B51" s="10">
        <v>0.15936249999999999</v>
      </c>
      <c r="C51" s="12"/>
      <c r="D51" s="12"/>
    </row>
    <row r="52" spans="1:4" customFormat="1">
      <c r="A52" s="11" t="s">
        <v>60</v>
      </c>
      <c r="B52" s="10">
        <v>13.5608</v>
      </c>
      <c r="C52" s="13"/>
      <c r="D52" s="12"/>
    </row>
    <row r="53" spans="1:4" customFormat="1">
      <c r="A53" s="11" t="s">
        <v>61</v>
      </c>
      <c r="B53" s="10">
        <v>6.5339999999999998</v>
      </c>
      <c r="C53" s="12"/>
      <c r="D53" s="12"/>
    </row>
    <row r="54" spans="1:4" customFormat="1">
      <c r="A54" s="11" t="s">
        <v>63</v>
      </c>
      <c r="B54" s="10">
        <v>15.00698375</v>
      </c>
      <c r="C54" s="12"/>
      <c r="D54" s="12"/>
    </row>
    <row r="55" spans="1:4" customFormat="1">
      <c r="A55" s="11" t="s">
        <v>64</v>
      </c>
      <c r="B55" s="10">
        <v>12.25</v>
      </c>
      <c r="C55" s="12"/>
      <c r="D55" s="12"/>
    </row>
    <row r="56" spans="1:4" customFormat="1">
      <c r="A56" s="11" t="s">
        <v>78</v>
      </c>
      <c r="B56" s="10">
        <v>188.42</v>
      </c>
      <c r="C56" s="12"/>
      <c r="D56" s="12"/>
    </row>
    <row r="57" spans="1:4" customFormat="1">
      <c r="A57" s="9"/>
      <c r="B57" s="14"/>
    </row>
    <row r="58" spans="1:4" s="140" customFormat="1" ht="15.75">
      <c r="A58" s="137" t="s">
        <v>65</v>
      </c>
      <c r="B58" s="138">
        <v>1108</v>
      </c>
      <c r="C58" s="139"/>
    </row>
    <row r="59" spans="1:4" customFormat="1">
      <c r="A59" s="9"/>
      <c r="B59" s="14"/>
    </row>
  </sheetData>
  <conditionalFormatting sqref="A24:A51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i = " h t t p : / / w w w . w 3 . o r g / 2 0 0 1 / X M L S c h e m a - i n s t a n c e "   x m l n s : x s d = " h t t p : / / w w w . w 3 . o r g / 2 0 0 1 / X M L S c h e m a " > < T o k e n s / > < / S w i f t T o k e n s > 
</file>

<file path=customXml/itemProps1.xml><?xml version="1.0" encoding="utf-8"?>
<ds:datastoreItem xmlns:ds="http://schemas.openxmlformats.org/officeDocument/2006/customXml" ds:itemID="{DD614F57-8CD4-4E48-A742-41FEE827704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BREAKDOWN</vt:lpstr>
      <vt:lpstr>TONNAGES</vt:lpstr>
      <vt:lpstr>BREAKDOWN!Print_Area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anime77751@gmail.com</cp:lastModifiedBy>
  <dcterms:created xsi:type="dcterms:W3CDTF">2015-06-05T18:17:00Z</dcterms:created>
  <dcterms:modified xsi:type="dcterms:W3CDTF">2024-05-30T10:33:46Z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{DD614F57-8CD4-4E48-A742-41FEE8277044}</vt:lpwstr>
  </property>
  <property fmtid="{D5CDD505-2E9C-101B-9397-08002B2CF9AE}" pid="6" name="ICV">
    <vt:lpwstr>808BD4B9E3B44B0BAE886455ED7981F5_13</vt:lpwstr>
  </property>
  <property fmtid="{D5CDD505-2E9C-101B-9397-08002B2CF9AE}" pid="7" name="KSOProductBuildVer">
    <vt:lpwstr>1033-12.2.0.13266</vt:lpwstr>
  </property>
</Properties>
</file>