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Construction Estimating\Tables\"/>
    </mc:Choice>
  </mc:AlternateContent>
  <bookViews>
    <workbookView xWindow="0" yWindow="0" windowWidth="18345" windowHeight="11640"/>
  </bookViews>
  <sheets>
    <sheet name="BREAKDOWN-PRECISEDESTIMATING®" sheetId="1" r:id="rId1"/>
  </sheets>
  <definedNames>
    <definedName name="_xlnm.Print_Area" localSheetId="0">'BREAKDOWN-PRECISEDESTIMATING®'!$A$1:$P$40</definedName>
  </definedNames>
  <calcPr calcId="152511" refMode="R1C1"/>
</workbook>
</file>

<file path=xl/calcChain.xml><?xml version="1.0" encoding="utf-8"?>
<calcChain xmlns="http://schemas.openxmlformats.org/spreadsheetml/2006/main">
  <c r="E26" i="1" l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N15" i="1" l="1"/>
  <c r="A15" i="1"/>
  <c r="J15" i="1"/>
  <c r="N23" i="1"/>
  <c r="P23" i="1" s="1"/>
  <c r="A23" i="1"/>
  <c r="J23" i="1"/>
  <c r="N16" i="1"/>
  <c r="J16" i="1"/>
  <c r="A16" i="1"/>
  <c r="A20" i="1"/>
  <c r="J20" i="1"/>
  <c r="N20" i="1"/>
  <c r="P20" i="1" s="1"/>
  <c r="A24" i="1"/>
  <c r="J24" i="1"/>
  <c r="N24" i="1"/>
  <c r="P24" i="1" s="1"/>
  <c r="N13" i="1"/>
  <c r="P13" i="1" s="1"/>
  <c r="A13" i="1"/>
  <c r="J13" i="1"/>
  <c r="N17" i="1"/>
  <c r="P17" i="1" s="1"/>
  <c r="A17" i="1"/>
  <c r="J17" i="1"/>
  <c r="N21" i="1"/>
  <c r="A21" i="1"/>
  <c r="J21" i="1"/>
  <c r="N25" i="1"/>
  <c r="A25" i="1"/>
  <c r="J25" i="1"/>
  <c r="N11" i="1"/>
  <c r="P11" i="1" s="1"/>
  <c r="A11" i="1"/>
  <c r="J11" i="1"/>
  <c r="N19" i="1"/>
  <c r="P19" i="1" s="1"/>
  <c r="A19" i="1"/>
  <c r="J19" i="1"/>
  <c r="N12" i="1"/>
  <c r="J12" i="1"/>
  <c r="A12" i="1"/>
  <c r="A10" i="1"/>
  <c r="N10" i="1"/>
  <c r="J10" i="1"/>
  <c r="A14" i="1"/>
  <c r="N14" i="1"/>
  <c r="P14" i="1" s="1"/>
  <c r="J14" i="1"/>
  <c r="N18" i="1"/>
  <c r="P18" i="1" s="1"/>
  <c r="A18" i="1"/>
  <c r="J18" i="1"/>
  <c r="N22" i="1"/>
  <c r="A22" i="1"/>
  <c r="J22" i="1"/>
  <c r="N26" i="1"/>
  <c r="P26" i="1" s="1"/>
  <c r="J26" i="1"/>
  <c r="A26" i="1"/>
  <c r="O28" i="1" l="1"/>
  <c r="O30" i="1" s="1"/>
  <c r="O31" i="1" s="1"/>
  <c r="O32" i="1" s="1"/>
  <c r="P22" i="1"/>
  <c r="P10" i="1"/>
  <c r="O29" i="1"/>
  <c r="P12" i="1"/>
  <c r="P21" i="1"/>
  <c r="P16" i="1"/>
  <c r="P25" i="1"/>
  <c r="P15" i="1"/>
  <c r="O6" i="1" l="1"/>
</calcChain>
</file>

<file path=xl/sharedStrings.xml><?xml version="1.0" encoding="utf-8"?>
<sst xmlns="http://schemas.openxmlformats.org/spreadsheetml/2006/main" count="83" uniqueCount="50">
  <si>
    <t xml:space="preserve">DATE: </t>
  </si>
  <si>
    <t>MANHOUR UNIT RATE</t>
  </si>
  <si>
    <t>SR.
NO.</t>
  </si>
  <si>
    <t>SHEET NO.</t>
  </si>
  <si>
    <t>DESCRIPTION</t>
  </si>
  <si>
    <t>QUANTITY</t>
  </si>
  <si>
    <t>WASTAGE</t>
  </si>
  <si>
    <t>QTY WITH
WASTAGE</t>
  </si>
  <si>
    <t>UNIT</t>
  </si>
  <si>
    <t>UNIT MAT
COST</t>
  </si>
  <si>
    <t>MATERIAL 
COST</t>
  </si>
  <si>
    <t>MANHOURS
UNIT RATE</t>
  </si>
  <si>
    <t>UNIT LABOUR
+ EQUIPMENT</t>
  </si>
  <si>
    <t>TOTAL LABOR COST</t>
  </si>
  <si>
    <t xml:space="preserve">MANHOURS </t>
  </si>
  <si>
    <t>TOTAL TRADE
COST</t>
  </si>
  <si>
    <t xml:space="preserve">          DISTRIBUTION</t>
  </si>
  <si>
    <t>PLUMBING</t>
  </si>
  <si>
    <t>FLOOR PLAN</t>
  </si>
  <si>
    <t>6P-1U TO P-3</t>
  </si>
  <si>
    <t>4" Sanitary Pipe</t>
  </si>
  <si>
    <t>FT</t>
  </si>
  <si>
    <t>3" Sanitary Pipe</t>
  </si>
  <si>
    <t>Sink w/ Wall Cleanout</t>
  </si>
  <si>
    <t>EA</t>
  </si>
  <si>
    <t>Cleanout</t>
  </si>
  <si>
    <t>Water Closet</t>
  </si>
  <si>
    <t>Lavatory</t>
  </si>
  <si>
    <t>Floor Drain</t>
  </si>
  <si>
    <t>3" Vent Pipe</t>
  </si>
  <si>
    <t>2" Vent Pipe</t>
  </si>
  <si>
    <t>1-1/2" water Pipe</t>
  </si>
  <si>
    <t>1-1/4" water Pipe</t>
  </si>
  <si>
    <t>1" water Pipe</t>
  </si>
  <si>
    <t>3/4" water Pipe</t>
  </si>
  <si>
    <t>1/2" Water Pipe</t>
  </si>
  <si>
    <t>Arrestor Piston</t>
  </si>
  <si>
    <t>Circulation Pump 120 Volt 0.12 HP w. Valves</t>
  </si>
  <si>
    <t>Water Heater of Capacity 80 37GPH, 9.0 KW, 480V/1PH manufactured by A.O. Smith with Valves</t>
  </si>
  <si>
    <t xml:space="preserve">TOTAL MATERIAL COST  </t>
  </si>
  <si>
    <t xml:space="preserve">TOTAL LABOR COST  </t>
  </si>
  <si>
    <t xml:space="preserve">TOTAL COST  </t>
  </si>
  <si>
    <t xml:space="preserve">OVERHEADS &amp; PROFIT  </t>
  </si>
  <si>
    <t xml:space="preserve">TOTAL BID  </t>
  </si>
  <si>
    <t xml:space="preserve">      SCOPE OF ESTIMATE:</t>
  </si>
  <si>
    <t>I</t>
  </si>
  <si>
    <t>SUPPLY &amp; INSTALLATION</t>
  </si>
  <si>
    <t>II</t>
  </si>
  <si>
    <t>NOTES</t>
  </si>
  <si>
    <t>Union Labor Rates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</si>
</sst>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[$$-409]* #,##0.00_ ;_-[$$-409]* \-#,##0.00\ ;_-[$$-409]* &quot;-&quot;??_ ;_-@_ "/>
    <numFmt numFmtId="167" formatCode="_(&quot;$&quot;* #,##0_);_(&quot;$&quot;* \(#,##0\);_(&quot;$&quot;* &quot;-&quot;??_);_(@_)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name val="Calibri"/>
      <charset val="134"/>
      <scheme val="minor"/>
    </font>
    <font>
      <b/>
      <sz val="12"/>
      <name val="Calibri"/>
      <charset val="134"/>
      <scheme val="minor"/>
    </font>
    <font>
      <sz val="12"/>
      <name val="Calibri"/>
      <charset val="134"/>
      <scheme val="minor"/>
    </font>
    <font>
      <b/>
      <sz val="12"/>
      <color rgb="FFC0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C00000"/>
      <name val="Calibri"/>
      <charset val="134"/>
      <scheme val="minor"/>
    </font>
    <font>
      <b/>
      <i/>
      <sz val="10"/>
      <color rgb="FFC00000"/>
      <name val="Calibri"/>
      <charset val="134"/>
      <scheme val="minor"/>
    </font>
    <font>
      <b/>
      <sz val="12"/>
      <color theme="4" tint="0.79995117038483843"/>
      <name val="Calibri"/>
      <charset val="134"/>
      <scheme val="minor"/>
    </font>
    <font>
      <sz val="12"/>
      <name val="Arial"/>
      <charset val="134"/>
    </font>
    <font>
      <sz val="11"/>
      <color theme="1"/>
      <name val="Calibri"/>
      <charset val="134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30F27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5" fillId="0" borderId="0"/>
  </cellStyleXfs>
  <cellXfs count="133">
    <xf numFmtId="0" fontId="0" fillId="0" borderId="0" xfId="0"/>
    <xf numFmtId="0" fontId="1" fillId="2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0" fillId="0" borderId="0" xfId="2" applyFont="1" applyAlignment="1">
      <alignment horizontal="center"/>
    </xf>
    <xf numFmtId="166" fontId="0" fillId="0" borderId="0" xfId="0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9" fontId="4" fillId="4" borderId="11" xfId="3" applyFont="1" applyFill="1" applyBorder="1" applyAlignment="1">
      <alignment horizontal="right" vertical="center"/>
    </xf>
    <xf numFmtId="0" fontId="4" fillId="4" borderId="11" xfId="5" applyNumberFormat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44" fontId="4" fillId="4" borderId="11" xfId="2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1" fontId="0" fillId="0" borderId="11" xfId="0" applyNumberForma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0" fontId="4" fillId="4" borderId="11" xfId="5" applyFont="1" applyFill="1" applyBorder="1" applyAlignment="1">
      <alignment horizontal="center" vertical="center"/>
    </xf>
    <xf numFmtId="44" fontId="0" fillId="4" borderId="11" xfId="2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13" fillId="3" borderId="0" xfId="0" applyFont="1" applyFill="1" applyAlignment="1">
      <alignment horizontal="right" vertical="center"/>
    </xf>
    <xf numFmtId="14" fontId="13" fillId="3" borderId="0" xfId="0" applyNumberFormat="1" applyFont="1" applyFill="1" applyAlignment="1">
      <alignment horizontal="left" vertical="center"/>
    </xf>
    <xf numFmtId="0" fontId="8" fillId="3" borderId="0" xfId="0" applyFont="1" applyFill="1"/>
    <xf numFmtId="44" fontId="0" fillId="4" borderId="11" xfId="4" applyNumberFormat="1" applyFont="1" applyFill="1" applyBorder="1" applyAlignment="1">
      <alignment horizontal="center" vertical="center"/>
    </xf>
    <xf numFmtId="0" fontId="0" fillId="4" borderId="11" xfId="2" applyNumberFormat="1" applyFont="1" applyFill="1" applyBorder="1" applyAlignment="1">
      <alignment horizontal="center" vertical="center"/>
    </xf>
    <xf numFmtId="164" fontId="0" fillId="4" borderId="11" xfId="1" applyFont="1" applyFill="1" applyBorder="1" applyAlignment="1">
      <alignment horizontal="center" vertical="center"/>
    </xf>
    <xf numFmtId="166" fontId="0" fillId="4" borderId="11" xfId="2" applyNumberFormat="1" applyFont="1" applyFill="1" applyBorder="1" applyAlignment="1">
      <alignment horizontal="center" vertical="center"/>
    </xf>
    <xf numFmtId="44" fontId="0" fillId="4" borderId="28" xfId="2" applyNumberFormat="1" applyFont="1" applyFill="1" applyBorder="1" applyAlignment="1">
      <alignment horizontal="center" vertical="center"/>
    </xf>
    <xf numFmtId="167" fontId="0" fillId="4" borderId="11" xfId="2" applyNumberFormat="1" applyFont="1" applyFill="1" applyBorder="1" applyAlignment="1">
      <alignment horizontal="center" vertical="center"/>
    </xf>
    <xf numFmtId="1" fontId="0" fillId="4" borderId="11" xfId="2" applyNumberFormat="1" applyFont="1" applyFill="1" applyBorder="1" applyAlignment="1">
      <alignment horizontal="center" vertical="center"/>
    </xf>
    <xf numFmtId="164" fontId="0" fillId="4" borderId="11" xfId="1" applyFont="1" applyFill="1" applyBorder="1" applyAlignment="1">
      <alignment vertical="center"/>
    </xf>
    <xf numFmtId="167" fontId="9" fillId="2" borderId="2" xfId="2" applyNumberFormat="1" applyFont="1" applyFill="1" applyBorder="1" applyAlignment="1">
      <alignment horizontal="center" vertical="center"/>
    </xf>
    <xf numFmtId="167" fontId="9" fillId="2" borderId="4" xfId="2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11" fillId="5" borderId="2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11" fillId="3" borderId="32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44" fontId="17" fillId="6" borderId="1" xfId="2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4" fontId="18" fillId="2" borderId="1" xfId="0" applyNumberFormat="1" applyFont="1" applyFill="1" applyBorder="1" applyAlignment="1">
      <alignment horizontal="center" vertical="center" wrapText="1"/>
    </xf>
    <xf numFmtId="4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44" fontId="18" fillId="2" borderId="2" xfId="2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6" fontId="18" fillId="2" borderId="2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6" borderId="1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 wrapText="1"/>
    </xf>
    <xf numFmtId="9" fontId="19" fillId="6" borderId="11" xfId="3" applyFont="1" applyFill="1" applyBorder="1" applyAlignment="1">
      <alignment horizontal="center" vertical="center"/>
    </xf>
    <xf numFmtId="0" fontId="19" fillId="6" borderId="11" xfId="5" applyNumberFormat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44" fontId="19" fillId="6" borderId="11" xfId="2" applyNumberFormat="1" applyFont="1" applyFill="1" applyBorder="1" applyAlignment="1">
      <alignment horizontal="center" vertical="center"/>
    </xf>
    <xf numFmtId="44" fontId="19" fillId="6" borderId="11" xfId="4" applyNumberFormat="1" applyFont="1" applyFill="1" applyBorder="1" applyAlignment="1">
      <alignment horizontal="center" vertical="center"/>
    </xf>
    <xf numFmtId="0" fontId="19" fillId="6" borderId="11" xfId="2" applyNumberFormat="1" applyFont="1" applyFill="1" applyBorder="1" applyAlignment="1">
      <alignment horizontal="center" vertical="center"/>
    </xf>
    <xf numFmtId="44" fontId="19" fillId="6" borderId="11" xfId="2" applyFont="1" applyFill="1" applyBorder="1" applyAlignment="1">
      <alignment horizontal="center" vertical="center"/>
    </xf>
    <xf numFmtId="164" fontId="19" fillId="6" borderId="11" xfId="1" applyFont="1" applyFill="1" applyBorder="1" applyAlignment="1">
      <alignment horizontal="center" vertical="center"/>
    </xf>
    <xf numFmtId="166" fontId="18" fillId="6" borderId="2" xfId="0" applyNumberFormat="1" applyFont="1" applyFill="1" applyBorder="1" applyAlignment="1">
      <alignment horizontal="center" vertical="center"/>
    </xf>
    <xf numFmtId="166" fontId="18" fillId="6" borderId="4" xfId="0" applyNumberFormat="1" applyFont="1" applyFill="1" applyBorder="1" applyAlignment="1">
      <alignment horizontal="center" vertical="center"/>
    </xf>
    <xf numFmtId="0" fontId="19" fillId="6" borderId="0" xfId="0" applyFont="1" applyFill="1"/>
    <xf numFmtId="0" fontId="18" fillId="6" borderId="2" xfId="0" applyFont="1" applyFill="1" applyBorder="1" applyAlignment="1">
      <alignment horizontal="left" vertical="center"/>
    </xf>
    <xf numFmtId="0" fontId="18" fillId="6" borderId="3" xfId="0" applyFont="1" applyFill="1" applyBorder="1" applyAlignment="1">
      <alignment horizontal="left" vertical="center"/>
    </xf>
    <xf numFmtId="0" fontId="18" fillId="6" borderId="4" xfId="0" applyFont="1" applyFill="1" applyBorder="1" applyAlignment="1">
      <alignment horizontal="left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/>
    </xf>
    <xf numFmtId="44" fontId="19" fillId="6" borderId="6" xfId="2" applyNumberFormat="1" applyFont="1" applyFill="1" applyBorder="1" applyAlignment="1">
      <alignment horizontal="center" vertical="center"/>
    </xf>
    <xf numFmtId="0" fontId="19" fillId="6" borderId="6" xfId="2" applyNumberFormat="1" applyFont="1" applyFill="1" applyBorder="1" applyAlignment="1">
      <alignment horizontal="center" vertical="center"/>
    </xf>
    <xf numFmtId="44" fontId="19" fillId="6" borderId="6" xfId="2" applyFont="1" applyFill="1" applyBorder="1" applyAlignment="1">
      <alignment horizontal="center" vertical="center"/>
    </xf>
    <xf numFmtId="0" fontId="19" fillId="6" borderId="6" xfId="2" applyNumberFormat="1" applyFont="1" applyFill="1" applyBorder="1" applyAlignment="1">
      <alignment horizontal="center"/>
    </xf>
    <xf numFmtId="44" fontId="19" fillId="6" borderId="6" xfId="2" applyFont="1" applyFill="1" applyBorder="1" applyAlignment="1">
      <alignment horizontal="center"/>
    </xf>
    <xf numFmtId="166" fontId="19" fillId="6" borderId="26" xfId="2" applyNumberFormat="1" applyFont="1" applyFill="1" applyBorder="1" applyAlignment="1">
      <alignment horizontal="center"/>
    </xf>
    <xf numFmtId="44" fontId="19" fillId="6" borderId="27" xfId="2" applyNumberFormat="1" applyFont="1" applyFill="1" applyBorder="1" applyAlignment="1">
      <alignment horizontal="center"/>
    </xf>
    <xf numFmtId="0" fontId="17" fillId="6" borderId="2" xfId="5" applyFont="1" applyFill="1" applyBorder="1" applyAlignment="1">
      <alignment horizontal="right" vertical="top"/>
    </xf>
    <xf numFmtId="0" fontId="17" fillId="6" borderId="3" xfId="5" applyFont="1" applyFill="1" applyBorder="1" applyAlignment="1">
      <alignment horizontal="right" vertical="top"/>
    </xf>
    <xf numFmtId="0" fontId="17" fillId="6" borderId="4" xfId="5" applyFont="1" applyFill="1" applyBorder="1" applyAlignment="1">
      <alignment horizontal="right" vertical="top"/>
    </xf>
    <xf numFmtId="167" fontId="17" fillId="6" borderId="2" xfId="2" applyNumberFormat="1" applyFont="1" applyFill="1" applyBorder="1" applyAlignment="1">
      <alignment horizontal="center" vertical="top"/>
    </xf>
    <xf numFmtId="167" fontId="17" fillId="6" borderId="4" xfId="2" applyNumberFormat="1" applyFont="1" applyFill="1" applyBorder="1" applyAlignment="1">
      <alignment horizontal="center" vertical="top"/>
    </xf>
    <xf numFmtId="0" fontId="9" fillId="6" borderId="2" xfId="5" applyFont="1" applyFill="1" applyBorder="1" applyAlignment="1">
      <alignment horizontal="right" vertical="top"/>
    </xf>
    <xf numFmtId="0" fontId="9" fillId="6" borderId="3" xfId="5" applyFont="1" applyFill="1" applyBorder="1" applyAlignment="1">
      <alignment horizontal="right" vertical="top"/>
    </xf>
    <xf numFmtId="0" fontId="9" fillId="6" borderId="4" xfId="5" applyFont="1" applyFill="1" applyBorder="1" applyAlignment="1">
      <alignment horizontal="right" vertical="top"/>
    </xf>
    <xf numFmtId="0" fontId="9" fillId="6" borderId="4" xfId="5" applyFont="1" applyFill="1" applyBorder="1" applyAlignment="1">
      <alignment horizontal="right" vertical="top"/>
    </xf>
    <xf numFmtId="9" fontId="9" fillId="6" borderId="1" xfId="3" applyFont="1" applyFill="1" applyBorder="1" applyAlignment="1">
      <alignment horizontal="center" vertical="top"/>
    </xf>
    <xf numFmtId="167" fontId="9" fillId="6" borderId="2" xfId="2" applyNumberFormat="1" applyFont="1" applyFill="1" applyBorder="1" applyAlignment="1">
      <alignment horizontal="center" vertical="top"/>
    </xf>
    <xf numFmtId="167" fontId="9" fillId="6" borderId="4" xfId="2" applyNumberFormat="1" applyFont="1" applyFill="1" applyBorder="1" applyAlignment="1">
      <alignment horizontal="center" vertical="top"/>
    </xf>
    <xf numFmtId="0" fontId="1" fillId="6" borderId="0" xfId="0" applyFont="1" applyFill="1"/>
    <xf numFmtId="0" fontId="9" fillId="6" borderId="2" xfId="5" applyFont="1" applyFill="1" applyBorder="1" applyAlignment="1">
      <alignment horizontal="right" vertical="center"/>
    </xf>
    <xf numFmtId="0" fontId="9" fillId="6" borderId="3" xfId="5" applyFont="1" applyFill="1" applyBorder="1" applyAlignment="1">
      <alignment horizontal="right" vertical="center"/>
    </xf>
    <xf numFmtId="0" fontId="9" fillId="6" borderId="4" xfId="5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left"/>
    </xf>
    <xf numFmtId="0" fontId="18" fillId="6" borderId="3" xfId="0" applyFont="1" applyFill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0" fontId="18" fillId="6" borderId="3" xfId="0" applyFont="1" applyFill="1" applyBorder="1" applyAlignment="1">
      <alignment horizontal="center"/>
    </xf>
    <xf numFmtId="0" fontId="18" fillId="6" borderId="17" xfId="0" applyFont="1" applyFill="1" applyBorder="1" applyAlignment="1">
      <alignment horizontal="left"/>
    </xf>
    <xf numFmtId="0" fontId="18" fillId="6" borderId="18" xfId="0" applyFont="1" applyFill="1" applyBorder="1" applyAlignment="1">
      <alignment horizontal="left"/>
    </xf>
    <xf numFmtId="0" fontId="18" fillId="6" borderId="30" xfId="0" applyFont="1" applyFill="1" applyBorder="1" applyAlignment="1">
      <alignment horizontal="left"/>
    </xf>
  </cellXfs>
  <cellStyles count="6">
    <cellStyle name="Comma" xfId="1" builtinId="3"/>
    <cellStyle name="Comma [0]" xfId="4" builtinId="6"/>
    <cellStyle name="Currency" xfId="2" builtinId="4"/>
    <cellStyle name="Normal" xfId="0" builtinId="0"/>
    <cellStyle name="Normal 2" xfId="5"/>
    <cellStyle name="Percent" xfId="3" builtinId="5"/>
  </cellStyles>
  <dxfs count="0"/>
  <tableStyles count="0" defaultTableStyle="TableStyleMedium2" defaultPivotStyle="PivotStyleLight16"/>
  <colors>
    <mruColors>
      <color rgb="FF030F27"/>
      <color rgb="FFFF00FF"/>
      <color rgb="FFFF0066"/>
      <color rgb="FFF39F9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1059657</xdr:colOff>
      <xdr:row>0</xdr:row>
      <xdr:rowOff>3501</xdr:rowOff>
    </xdr:from>
    <xdr:to>
      <xdr:col>11</xdr:col>
      <xdr:colOff>988219</xdr:colOff>
      <xdr:row>1</xdr:row>
      <xdr:rowOff>666329</xdr:rowOff>
    </xdr:to>
    <xdr:sp macro="" textlink="">
      <xdr:nvSpPr>
        <xdr:cNvPr id="4" name="Snip Diagonal Corner Rectangle 3"/>
        <xdr:cNvSpPr/>
      </xdr:nvSpPr>
      <xdr:spPr>
        <a:xfrm>
          <a:off x="1725930" y="3175"/>
          <a:ext cx="10892155" cy="882015"/>
        </a:xfrm>
        <a:prstGeom prst="snip2DiagRect">
          <a:avLst/>
        </a:prstGeom>
        <a:solidFill>
          <a:schemeClr val="accent1">
            <a:lumMod val="20000"/>
            <a:lumOff val="80000"/>
          </a:schemeClr>
        </a:solidFill>
        <a:ln w="34925">
          <a:noFill/>
        </a:ln>
        <a:effectLst>
          <a:softEdge rad="127000"/>
        </a:effectLst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0" i="0" cap="none" spc="0">
              <a:ln w="18000">
                <a:solidFill>
                  <a:schemeClr val="tx2"/>
                </a:solidFill>
                <a:prstDash val="solid"/>
                <a:miter lim="800000"/>
              </a:ln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PROJECT </a:t>
          </a:r>
          <a:r>
            <a:rPr lang="en-US" sz="2800" b="0" i="0" cap="none" spc="0" baseline="0">
              <a:ln w="18000">
                <a:solidFill>
                  <a:schemeClr val="tx2"/>
                </a:solidFill>
                <a:prstDash val="solid"/>
                <a:miter lim="800000"/>
              </a:ln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ID: 1250 8TH AVE SUITE 650 </a:t>
          </a:r>
        </a:p>
      </xdr:txBody>
    </xdr:sp>
    <xdr:clientData/>
  </xdr:twoCellAnchor>
  <xdr:twoCellAnchor editAs="oneCell">
    <xdr:from>
      <xdr:col>0</xdr:col>
      <xdr:colOff>99060</xdr:colOff>
      <xdr:row>0</xdr:row>
      <xdr:rowOff>22860</xdr:rowOff>
    </xdr:from>
    <xdr:to>
      <xdr:col>1</xdr:col>
      <xdr:colOff>494030</xdr:colOff>
      <xdr:row>1</xdr:row>
      <xdr:rowOff>577850</xdr:rowOff>
    </xdr:to>
    <xdr:pic>
      <xdr:nvPicPr>
        <xdr:cNvPr id="2" name="Picture 1" descr="LOGOFAB-WBG-SLOGAN-1-qercstoz6m2h17rp08j2egnr98wixsxbl2824dmar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22860"/>
          <a:ext cx="1061720" cy="774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P40"/>
  <sheetViews>
    <sheetView tabSelected="1" view="pageBreakPreview" zoomScaleNormal="85" zoomScaleSheetLayoutView="100" workbookViewId="0">
      <pane ySplit="3" topLeftCell="A30" activePane="bottomLeft" state="frozen"/>
      <selection pane="bottomLeft" activeCell="A38" sqref="A38:XFD38"/>
    </sheetView>
  </sheetViews>
  <sheetFormatPr defaultColWidth="8.85546875" defaultRowHeight="15"/>
  <cols>
    <col min="1" max="1" width="10" style="2" customWidth="1"/>
    <col min="2" max="2" width="18.7109375" style="2" customWidth="1"/>
    <col min="3" max="3" width="56.140625" style="3" customWidth="1"/>
    <col min="4" max="4" width="11" style="3" customWidth="1"/>
    <col min="5" max="5" width="10" style="4" customWidth="1"/>
    <col min="6" max="6" width="12.28515625" style="4" customWidth="1"/>
    <col min="7" max="7" width="8" style="4" customWidth="1"/>
    <col min="8" max="8" width="14.5703125" style="5" customWidth="1"/>
    <col min="9" max="9" width="7" style="5" customWidth="1"/>
    <col min="10" max="10" width="14.85546875" style="5" customWidth="1"/>
    <col min="11" max="11" width="11.85546875" style="6" customWidth="1"/>
    <col min="12" max="12" width="15.28515625" style="7" customWidth="1"/>
    <col min="13" max="13" width="6.7109375" style="4" customWidth="1"/>
    <col min="14" max="14" width="12.28515625" style="8" customWidth="1"/>
    <col min="15" max="15" width="13.42578125" style="9" customWidth="1"/>
    <col min="16" max="16" width="15.28515625" style="10" customWidth="1"/>
    <col min="17" max="16384" width="8.85546875" style="2"/>
  </cols>
  <sheetData>
    <row r="1" spans="1:16" ht="17.25" customHeight="1">
      <c r="A1" s="11"/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40" t="s">
        <v>0</v>
      </c>
      <c r="P1" s="41"/>
    </row>
    <row r="2" spans="1:16" ht="52.5" customHeight="1">
      <c r="A2" s="11"/>
      <c r="B2" s="11"/>
      <c r="C2" s="13"/>
      <c r="D2" s="11"/>
      <c r="E2" s="11"/>
      <c r="F2" s="11"/>
      <c r="G2" s="11"/>
      <c r="H2" s="11"/>
      <c r="I2" s="42"/>
      <c r="J2" s="11"/>
      <c r="K2" s="11"/>
      <c r="L2" s="11"/>
      <c r="M2" s="11"/>
      <c r="N2" s="67" t="s">
        <v>1</v>
      </c>
      <c r="O2" s="68"/>
      <c r="P2" s="69">
        <v>315</v>
      </c>
    </row>
    <row r="3" spans="1:16" s="78" customFormat="1" ht="49.5" customHeight="1">
      <c r="A3" s="70" t="s">
        <v>2</v>
      </c>
      <c r="B3" s="70" t="s">
        <v>3</v>
      </c>
      <c r="C3" s="71" t="s">
        <v>4</v>
      </c>
      <c r="D3" s="71" t="s">
        <v>5</v>
      </c>
      <c r="E3" s="70" t="s">
        <v>6</v>
      </c>
      <c r="F3" s="70" t="s">
        <v>7</v>
      </c>
      <c r="G3" s="70" t="s">
        <v>8</v>
      </c>
      <c r="H3" s="72" t="s">
        <v>9</v>
      </c>
      <c r="I3" s="73" t="s">
        <v>8</v>
      </c>
      <c r="J3" s="73" t="s">
        <v>10</v>
      </c>
      <c r="K3" s="74" t="s">
        <v>11</v>
      </c>
      <c r="L3" s="75" t="s">
        <v>12</v>
      </c>
      <c r="M3" s="76" t="s">
        <v>8</v>
      </c>
      <c r="N3" s="75" t="s">
        <v>13</v>
      </c>
      <c r="O3" s="77" t="s">
        <v>14</v>
      </c>
      <c r="P3" s="72" t="s">
        <v>15</v>
      </c>
    </row>
    <row r="4" spans="1:16" s="92" customFormat="1" ht="30" customHeight="1">
      <c r="A4" s="93" t="s">
        <v>16</v>
      </c>
      <c r="B4" s="94"/>
      <c r="C4" s="95"/>
      <c r="D4" s="96"/>
      <c r="E4" s="97"/>
      <c r="F4" s="97"/>
      <c r="G4" s="97"/>
      <c r="H4" s="98"/>
      <c r="I4" s="98"/>
      <c r="J4" s="98"/>
      <c r="K4" s="99"/>
      <c r="L4" s="100"/>
      <c r="M4" s="101"/>
      <c r="N4" s="102"/>
      <c r="O4" s="103"/>
      <c r="P4" s="104"/>
    </row>
    <row r="5" spans="1:16">
      <c r="A5" s="14"/>
      <c r="B5" s="15"/>
      <c r="C5" s="16"/>
      <c r="D5" s="17"/>
      <c r="E5" s="18"/>
      <c r="F5" s="19"/>
      <c r="G5" s="20"/>
      <c r="H5" s="21"/>
      <c r="I5" s="21"/>
      <c r="J5" s="43"/>
      <c r="K5" s="44"/>
      <c r="L5" s="27"/>
      <c r="M5" s="45"/>
      <c r="N5" s="27"/>
      <c r="O5" s="46"/>
      <c r="P5" s="47"/>
    </row>
    <row r="6" spans="1:16" s="92" customFormat="1" ht="31.5" customHeight="1">
      <c r="A6" s="79"/>
      <c r="B6" s="79"/>
      <c r="C6" s="80" t="s">
        <v>17</v>
      </c>
      <c r="D6" s="81"/>
      <c r="E6" s="82"/>
      <c r="F6" s="83"/>
      <c r="G6" s="84"/>
      <c r="H6" s="85"/>
      <c r="I6" s="85"/>
      <c r="J6" s="86"/>
      <c r="K6" s="87"/>
      <c r="L6" s="88"/>
      <c r="M6" s="89"/>
      <c r="N6" s="88"/>
      <c r="O6" s="90">
        <f>SUM(P10:P26)</f>
        <v>81473.826700000005</v>
      </c>
      <c r="P6" s="91"/>
    </row>
    <row r="7" spans="1:16" ht="15.75">
      <c r="A7" s="22"/>
      <c r="B7" s="22"/>
      <c r="C7" s="23"/>
      <c r="D7" s="24"/>
      <c r="E7" s="25"/>
      <c r="F7" s="26"/>
      <c r="G7" s="26"/>
      <c r="H7" s="27"/>
      <c r="I7" s="27"/>
      <c r="J7" s="43"/>
      <c r="K7" s="48"/>
      <c r="L7" s="27"/>
      <c r="M7" s="49"/>
      <c r="N7" s="27"/>
      <c r="O7" s="50"/>
      <c r="P7" s="27"/>
    </row>
    <row r="8" spans="1:16" customFormat="1" ht="15.75">
      <c r="A8" s="28"/>
      <c r="B8" s="28"/>
      <c r="C8" s="29" t="s">
        <v>18</v>
      </c>
      <c r="D8" s="24"/>
      <c r="E8" s="25"/>
      <c r="F8" s="26"/>
      <c r="G8" s="26"/>
      <c r="H8" s="27"/>
      <c r="I8" s="27"/>
      <c r="J8" s="43"/>
      <c r="K8" s="48"/>
      <c r="L8" s="27"/>
      <c r="M8" s="27"/>
      <c r="N8" s="27"/>
      <c r="O8" s="50"/>
      <c r="P8" s="27"/>
    </row>
    <row r="9" spans="1:16" customFormat="1" ht="15.75">
      <c r="A9" s="28"/>
      <c r="B9" s="28"/>
      <c r="C9" s="30"/>
      <c r="D9" s="24"/>
      <c r="E9" s="25"/>
      <c r="F9" s="26"/>
      <c r="G9" s="26"/>
      <c r="H9" s="27"/>
      <c r="I9" s="27"/>
      <c r="J9" s="43"/>
      <c r="K9" s="48"/>
      <c r="L9" s="27"/>
      <c r="M9" s="27"/>
      <c r="N9" s="27"/>
      <c r="O9" s="50"/>
      <c r="P9" s="27"/>
    </row>
    <row r="10" spans="1:16" customFormat="1" ht="15.75">
      <c r="A10" s="28">
        <f>IF(F10="","",COUNTA($F$6:F10))</f>
        <v>1</v>
      </c>
      <c r="B10" s="28" t="s">
        <v>19</v>
      </c>
      <c r="C10" s="31" t="s">
        <v>20</v>
      </c>
      <c r="D10" s="24">
        <v>59.64</v>
      </c>
      <c r="E10" s="25" t="str">
        <f t="shared" ref="E10:E26" si="0">IF(G10="EA","0%",IF(G10="FT","10%",IF(G10="CFT","10%",IF(G10="SF","10%",IF(G10="JOB","0%",IF(G10="LS","0%",IF(G10="CY","10%",IF(G10="STEPS","10%",))))))))</f>
        <v>10%</v>
      </c>
      <c r="F10" s="26">
        <f t="shared" ref="F10:F26" si="1">D10+(D10*E10)</f>
        <v>65.603999999999999</v>
      </c>
      <c r="G10" s="26" t="s">
        <v>21</v>
      </c>
      <c r="H10" s="27">
        <v>41.6</v>
      </c>
      <c r="I10" s="27"/>
      <c r="J10" s="43">
        <f t="shared" ref="J10:J26" si="2">F10*H10</f>
        <v>2729.1264000000001</v>
      </c>
      <c r="K10" s="48"/>
      <c r="L10" s="27">
        <v>20</v>
      </c>
      <c r="M10" s="27"/>
      <c r="N10" s="27">
        <f t="shared" ref="N10:N26" si="3">L10*F10</f>
        <v>1312.08</v>
      </c>
      <c r="O10" s="50"/>
      <c r="P10" s="27">
        <f t="shared" ref="P10:P26" si="4">N10+J10</f>
        <v>4041.2064</v>
      </c>
    </row>
    <row r="11" spans="1:16" customFormat="1" ht="15.75">
      <c r="A11" s="28">
        <f>IF(F11="","",COUNTA($F$6:F11))</f>
        <v>2</v>
      </c>
      <c r="B11" s="28" t="s">
        <v>19</v>
      </c>
      <c r="C11" s="31" t="s">
        <v>22</v>
      </c>
      <c r="D11" s="24">
        <v>99.69</v>
      </c>
      <c r="E11" s="25" t="str">
        <f t="shared" si="0"/>
        <v>10%</v>
      </c>
      <c r="F11" s="26">
        <f t="shared" si="1"/>
        <v>109.65899999999999</v>
      </c>
      <c r="G11" s="26" t="s">
        <v>21</v>
      </c>
      <c r="H11" s="27">
        <v>33</v>
      </c>
      <c r="I11" s="27"/>
      <c r="J11" s="43">
        <f t="shared" si="2"/>
        <v>3618.7469999999998</v>
      </c>
      <c r="K11" s="48"/>
      <c r="L11" s="27">
        <v>20</v>
      </c>
      <c r="M11" s="27"/>
      <c r="N11" s="27">
        <f t="shared" si="3"/>
        <v>2193.1799999999998</v>
      </c>
      <c r="O11" s="50"/>
      <c r="P11" s="27">
        <f t="shared" si="4"/>
        <v>5811.9269999999997</v>
      </c>
    </row>
    <row r="12" spans="1:16" customFormat="1" ht="15.75">
      <c r="A12" s="28">
        <f>IF(F12="","",COUNTA($F$6:F12))</f>
        <v>3</v>
      </c>
      <c r="B12" s="28" t="s">
        <v>19</v>
      </c>
      <c r="C12" s="31" t="s">
        <v>23</v>
      </c>
      <c r="D12" s="24">
        <v>28</v>
      </c>
      <c r="E12" s="25" t="str">
        <f t="shared" si="0"/>
        <v>0%</v>
      </c>
      <c r="F12" s="26">
        <f t="shared" si="1"/>
        <v>28</v>
      </c>
      <c r="G12" s="26" t="s">
        <v>24</v>
      </c>
      <c r="H12" s="27">
        <v>610</v>
      </c>
      <c r="I12" s="27"/>
      <c r="J12" s="43">
        <f t="shared" si="2"/>
        <v>17080</v>
      </c>
      <c r="K12" s="48"/>
      <c r="L12" s="27">
        <v>315</v>
      </c>
      <c r="M12" s="27"/>
      <c r="N12" s="27">
        <f t="shared" si="3"/>
        <v>8820</v>
      </c>
      <c r="O12" s="50"/>
      <c r="P12" s="27">
        <f t="shared" si="4"/>
        <v>25900</v>
      </c>
    </row>
    <row r="13" spans="1:16" customFormat="1" ht="15.75">
      <c r="A13" s="28">
        <f>IF(F13="","",COUNTA($F$6:F13))</f>
        <v>4</v>
      </c>
      <c r="B13" s="28" t="s">
        <v>19</v>
      </c>
      <c r="C13" s="31" t="s">
        <v>25</v>
      </c>
      <c r="D13" s="24">
        <v>7</v>
      </c>
      <c r="E13" s="25" t="str">
        <f t="shared" si="0"/>
        <v>0%</v>
      </c>
      <c r="F13" s="26">
        <f t="shared" si="1"/>
        <v>7</v>
      </c>
      <c r="G13" s="26" t="s">
        <v>24</v>
      </c>
      <c r="H13" s="27">
        <v>85</v>
      </c>
      <c r="I13" s="27"/>
      <c r="J13" s="43">
        <f t="shared" si="2"/>
        <v>595</v>
      </c>
      <c r="K13" s="48"/>
      <c r="L13" s="27">
        <v>220</v>
      </c>
      <c r="M13" s="27"/>
      <c r="N13" s="27">
        <f t="shared" si="3"/>
        <v>1540</v>
      </c>
      <c r="O13" s="50"/>
      <c r="P13" s="27">
        <f t="shared" si="4"/>
        <v>2135</v>
      </c>
    </row>
    <row r="14" spans="1:16" customFormat="1" ht="15.75">
      <c r="A14" s="28">
        <f>IF(F14="","",COUNTA($F$6:F14))</f>
        <v>5</v>
      </c>
      <c r="B14" s="28" t="s">
        <v>19</v>
      </c>
      <c r="C14" s="31" t="s">
        <v>26</v>
      </c>
      <c r="D14" s="24">
        <v>5</v>
      </c>
      <c r="E14" s="25" t="str">
        <f t="shared" si="0"/>
        <v>0%</v>
      </c>
      <c r="F14" s="26">
        <f t="shared" si="1"/>
        <v>5</v>
      </c>
      <c r="G14" s="26" t="s">
        <v>24</v>
      </c>
      <c r="H14" s="27">
        <v>695</v>
      </c>
      <c r="I14" s="27"/>
      <c r="J14" s="43">
        <f t="shared" si="2"/>
        <v>3475</v>
      </c>
      <c r="K14" s="48"/>
      <c r="L14" s="27">
        <v>315</v>
      </c>
      <c r="M14" s="27"/>
      <c r="N14" s="27">
        <f t="shared" si="3"/>
        <v>1575</v>
      </c>
      <c r="O14" s="50"/>
      <c r="P14" s="27">
        <f t="shared" si="4"/>
        <v>5050</v>
      </c>
    </row>
    <row r="15" spans="1:16" customFormat="1" ht="15.75">
      <c r="A15" s="28">
        <f>IF(F15="","",COUNTA($F$6:F15))</f>
        <v>6</v>
      </c>
      <c r="B15" s="28" t="s">
        <v>19</v>
      </c>
      <c r="C15" s="31" t="s">
        <v>27</v>
      </c>
      <c r="D15" s="24">
        <v>5</v>
      </c>
      <c r="E15" s="25" t="str">
        <f t="shared" si="0"/>
        <v>0%</v>
      </c>
      <c r="F15" s="26">
        <f t="shared" si="1"/>
        <v>5</v>
      </c>
      <c r="G15" s="26" t="s">
        <v>24</v>
      </c>
      <c r="H15" s="27">
        <v>530</v>
      </c>
      <c r="I15" s="27"/>
      <c r="J15" s="43">
        <f t="shared" si="2"/>
        <v>2650</v>
      </c>
      <c r="K15" s="48"/>
      <c r="L15" s="27">
        <v>315</v>
      </c>
      <c r="M15" s="27"/>
      <c r="N15" s="27">
        <f t="shared" si="3"/>
        <v>1575</v>
      </c>
      <c r="O15" s="50"/>
      <c r="P15" s="27">
        <f t="shared" si="4"/>
        <v>4225</v>
      </c>
    </row>
    <row r="16" spans="1:16" customFormat="1" ht="15.75">
      <c r="A16" s="28">
        <f>IF(F16="","",COUNTA($F$6:F16))</f>
        <v>7</v>
      </c>
      <c r="B16" s="28" t="s">
        <v>19</v>
      </c>
      <c r="C16" s="31" t="s">
        <v>28</v>
      </c>
      <c r="D16" s="24">
        <v>7</v>
      </c>
      <c r="E16" s="25" t="str">
        <f t="shared" si="0"/>
        <v>0%</v>
      </c>
      <c r="F16" s="26">
        <f t="shared" si="1"/>
        <v>7</v>
      </c>
      <c r="G16" s="26" t="s">
        <v>24</v>
      </c>
      <c r="H16" s="27">
        <v>160</v>
      </c>
      <c r="I16" s="27"/>
      <c r="J16" s="43">
        <f t="shared" si="2"/>
        <v>1120</v>
      </c>
      <c r="K16" s="48"/>
      <c r="L16" s="27">
        <v>220</v>
      </c>
      <c r="M16" s="27"/>
      <c r="N16" s="27">
        <f t="shared" si="3"/>
        <v>1540</v>
      </c>
      <c r="O16" s="50"/>
      <c r="P16" s="27">
        <f t="shared" si="4"/>
        <v>2660</v>
      </c>
    </row>
    <row r="17" spans="1:16" customFormat="1" ht="15.75">
      <c r="A17" s="28">
        <f>IF(F17="","",COUNTA($F$6:F17))</f>
        <v>8</v>
      </c>
      <c r="B17" s="28" t="s">
        <v>19</v>
      </c>
      <c r="C17" s="31" t="s">
        <v>29</v>
      </c>
      <c r="D17" s="24">
        <v>30.29</v>
      </c>
      <c r="E17" s="25" t="str">
        <f t="shared" si="0"/>
        <v>10%</v>
      </c>
      <c r="F17" s="26">
        <f t="shared" si="1"/>
        <v>33.319000000000003</v>
      </c>
      <c r="G17" s="26" t="s">
        <v>21</v>
      </c>
      <c r="H17" s="27">
        <v>33</v>
      </c>
      <c r="I17" s="27"/>
      <c r="J17" s="43">
        <f t="shared" si="2"/>
        <v>1099.527</v>
      </c>
      <c r="K17" s="48"/>
      <c r="L17" s="27">
        <v>20</v>
      </c>
      <c r="M17" s="27"/>
      <c r="N17" s="27">
        <f t="shared" si="3"/>
        <v>666.38000000000011</v>
      </c>
      <c r="O17" s="50"/>
      <c r="P17" s="27">
        <f t="shared" si="4"/>
        <v>1765.9070000000002</v>
      </c>
    </row>
    <row r="18" spans="1:16" customFormat="1" ht="15.75">
      <c r="A18" s="28">
        <f>IF(F18="","",COUNTA($F$6:F18))</f>
        <v>9</v>
      </c>
      <c r="B18" s="28" t="s">
        <v>19</v>
      </c>
      <c r="C18" s="31" t="s">
        <v>30</v>
      </c>
      <c r="D18" s="24">
        <v>142.29</v>
      </c>
      <c r="E18" s="25" t="str">
        <f t="shared" si="0"/>
        <v>10%</v>
      </c>
      <c r="F18" s="26">
        <f t="shared" si="1"/>
        <v>156.51900000000001</v>
      </c>
      <c r="G18" s="26" t="s">
        <v>21</v>
      </c>
      <c r="H18" s="27">
        <v>26</v>
      </c>
      <c r="I18" s="27"/>
      <c r="J18" s="43">
        <f t="shared" si="2"/>
        <v>4069.4940000000001</v>
      </c>
      <c r="K18" s="48"/>
      <c r="L18" s="27">
        <v>17.399999999999999</v>
      </c>
      <c r="M18" s="27"/>
      <c r="N18" s="27">
        <f t="shared" si="3"/>
        <v>2723.4305999999997</v>
      </c>
      <c r="O18" s="50"/>
      <c r="P18" s="27">
        <f t="shared" si="4"/>
        <v>6792.9246000000003</v>
      </c>
    </row>
    <row r="19" spans="1:16" customFormat="1" ht="15.75">
      <c r="A19" s="28">
        <f>IF(F19="","",COUNTA($F$6:F19))</f>
        <v>10</v>
      </c>
      <c r="B19" s="28" t="s">
        <v>19</v>
      </c>
      <c r="C19" s="31" t="s">
        <v>31</v>
      </c>
      <c r="D19" s="24">
        <v>79.53</v>
      </c>
      <c r="E19" s="25" t="str">
        <f t="shared" si="0"/>
        <v>10%</v>
      </c>
      <c r="F19" s="26">
        <f t="shared" si="1"/>
        <v>87.483000000000004</v>
      </c>
      <c r="G19" s="26" t="s">
        <v>21</v>
      </c>
      <c r="H19" s="27">
        <v>24.3</v>
      </c>
      <c r="I19" s="27"/>
      <c r="J19" s="43">
        <f t="shared" si="2"/>
        <v>2125.8369000000002</v>
      </c>
      <c r="K19" s="48"/>
      <c r="L19" s="27">
        <v>17.399999999999999</v>
      </c>
      <c r="M19" s="27"/>
      <c r="N19" s="27">
        <f t="shared" si="3"/>
        <v>1522.2041999999999</v>
      </c>
      <c r="O19" s="50"/>
      <c r="P19" s="27">
        <f t="shared" si="4"/>
        <v>3648.0411000000004</v>
      </c>
    </row>
    <row r="20" spans="1:16" customFormat="1" ht="15.75">
      <c r="A20" s="28">
        <f>IF(F20="","",COUNTA($F$6:F20))</f>
        <v>11</v>
      </c>
      <c r="B20" s="28" t="s">
        <v>19</v>
      </c>
      <c r="C20" s="31" t="s">
        <v>32</v>
      </c>
      <c r="D20" s="24">
        <v>63.28</v>
      </c>
      <c r="E20" s="25" t="str">
        <f t="shared" si="0"/>
        <v>10%</v>
      </c>
      <c r="F20" s="26">
        <f t="shared" si="1"/>
        <v>69.608000000000004</v>
      </c>
      <c r="G20" s="26" t="s">
        <v>21</v>
      </c>
      <c r="H20" s="27">
        <v>22</v>
      </c>
      <c r="I20" s="27"/>
      <c r="J20" s="43">
        <f t="shared" si="2"/>
        <v>1531.3760000000002</v>
      </c>
      <c r="K20" s="48"/>
      <c r="L20" s="27">
        <v>17.399999999999999</v>
      </c>
      <c r="M20" s="27"/>
      <c r="N20" s="27">
        <f t="shared" si="3"/>
        <v>1211.1792</v>
      </c>
      <c r="O20" s="50"/>
      <c r="P20" s="27">
        <f t="shared" si="4"/>
        <v>2742.5552000000002</v>
      </c>
    </row>
    <row r="21" spans="1:16" customFormat="1" ht="15.75">
      <c r="A21" s="28">
        <f>IF(F21="","",COUNTA($F$6:F21))</f>
        <v>12</v>
      </c>
      <c r="B21" s="28" t="s">
        <v>19</v>
      </c>
      <c r="C21" s="31" t="s">
        <v>33</v>
      </c>
      <c r="D21" s="24">
        <v>83.56</v>
      </c>
      <c r="E21" s="25" t="str">
        <f t="shared" si="0"/>
        <v>10%</v>
      </c>
      <c r="F21" s="26">
        <f t="shared" si="1"/>
        <v>91.915999999999997</v>
      </c>
      <c r="G21" s="26" t="s">
        <v>21</v>
      </c>
      <c r="H21" s="27">
        <v>20</v>
      </c>
      <c r="I21" s="27"/>
      <c r="J21" s="43">
        <f t="shared" si="2"/>
        <v>1838.32</v>
      </c>
      <c r="K21" s="48"/>
      <c r="L21" s="27">
        <v>17.399999999999999</v>
      </c>
      <c r="M21" s="27"/>
      <c r="N21" s="27">
        <f t="shared" si="3"/>
        <v>1599.3383999999999</v>
      </c>
      <c r="O21" s="50"/>
      <c r="P21" s="27">
        <f t="shared" si="4"/>
        <v>3437.6583999999998</v>
      </c>
    </row>
    <row r="22" spans="1:16" customFormat="1" ht="15.75">
      <c r="A22" s="28">
        <f>IF(F22="","",COUNTA($F$6:F22))</f>
        <v>13</v>
      </c>
      <c r="B22" s="28" t="s">
        <v>19</v>
      </c>
      <c r="C22" s="31" t="s">
        <v>34</v>
      </c>
      <c r="D22" s="24">
        <v>86.05</v>
      </c>
      <c r="E22" s="25" t="str">
        <f t="shared" si="0"/>
        <v>10%</v>
      </c>
      <c r="F22" s="26">
        <f t="shared" si="1"/>
        <v>94.655000000000001</v>
      </c>
      <c r="G22" s="26" t="s">
        <v>21</v>
      </c>
      <c r="H22" s="27">
        <v>16.399999999999999</v>
      </c>
      <c r="I22" s="27"/>
      <c r="J22" s="43">
        <f t="shared" si="2"/>
        <v>1552.3419999999999</v>
      </c>
      <c r="K22" s="48"/>
      <c r="L22" s="27">
        <v>15</v>
      </c>
      <c r="M22" s="27"/>
      <c r="N22" s="27">
        <f t="shared" si="3"/>
        <v>1419.825</v>
      </c>
      <c r="O22" s="50"/>
      <c r="P22" s="27">
        <f t="shared" si="4"/>
        <v>2972.1669999999999</v>
      </c>
    </row>
    <row r="23" spans="1:16" customFormat="1" ht="15.75">
      <c r="A23" s="28">
        <f>IF(F23="","",COUNTA($F$6:F23))</f>
        <v>14</v>
      </c>
      <c r="B23" s="28" t="s">
        <v>19</v>
      </c>
      <c r="C23" s="31" t="s">
        <v>35</v>
      </c>
      <c r="D23" s="24">
        <v>49.3</v>
      </c>
      <c r="E23" s="25" t="str">
        <f t="shared" si="0"/>
        <v>10%</v>
      </c>
      <c r="F23" s="26">
        <f t="shared" si="1"/>
        <v>54.23</v>
      </c>
      <c r="G23" s="26" t="s">
        <v>21</v>
      </c>
      <c r="H23" s="27">
        <v>13</v>
      </c>
      <c r="I23" s="27"/>
      <c r="J23" s="43">
        <f t="shared" si="2"/>
        <v>704.99</v>
      </c>
      <c r="K23" s="48"/>
      <c r="L23" s="27">
        <v>15</v>
      </c>
      <c r="M23" s="27"/>
      <c r="N23" s="27">
        <f t="shared" si="3"/>
        <v>813.44999999999993</v>
      </c>
      <c r="O23" s="50"/>
      <c r="P23" s="27">
        <f t="shared" si="4"/>
        <v>1518.44</v>
      </c>
    </row>
    <row r="24" spans="1:16" customFormat="1" ht="15.75">
      <c r="A24" s="28">
        <f>IF(F24="","",COUNTA($F$6:F24))</f>
        <v>15</v>
      </c>
      <c r="B24" s="28" t="s">
        <v>19</v>
      </c>
      <c r="C24" s="31" t="s">
        <v>36</v>
      </c>
      <c r="D24" s="24">
        <v>23</v>
      </c>
      <c r="E24" s="25" t="str">
        <f t="shared" si="0"/>
        <v>0%</v>
      </c>
      <c r="F24" s="26">
        <f t="shared" si="1"/>
        <v>23</v>
      </c>
      <c r="G24" s="26" t="s">
        <v>24</v>
      </c>
      <c r="H24" s="27">
        <v>46</v>
      </c>
      <c r="I24" s="27"/>
      <c r="J24" s="43">
        <f t="shared" si="2"/>
        <v>1058</v>
      </c>
      <c r="K24" s="48"/>
      <c r="L24" s="27">
        <v>110</v>
      </c>
      <c r="M24" s="27"/>
      <c r="N24" s="27">
        <f t="shared" si="3"/>
        <v>2530</v>
      </c>
      <c r="O24" s="50"/>
      <c r="P24" s="27">
        <f t="shared" si="4"/>
        <v>3588</v>
      </c>
    </row>
    <row r="25" spans="1:16" customFormat="1" ht="15.75">
      <c r="A25" s="28">
        <f>IF(F25="","",COUNTA($F$6:F25))</f>
        <v>16</v>
      </c>
      <c r="B25" s="28" t="s">
        <v>19</v>
      </c>
      <c r="C25" s="31" t="s">
        <v>37</v>
      </c>
      <c r="D25" s="24">
        <v>1</v>
      </c>
      <c r="E25" s="25" t="str">
        <f t="shared" si="0"/>
        <v>0%</v>
      </c>
      <c r="F25" s="26">
        <f t="shared" si="1"/>
        <v>1</v>
      </c>
      <c r="G25" s="26" t="s">
        <v>24</v>
      </c>
      <c r="H25" s="27">
        <v>1130</v>
      </c>
      <c r="I25" s="27"/>
      <c r="J25" s="43">
        <f t="shared" si="2"/>
        <v>1130</v>
      </c>
      <c r="K25" s="48"/>
      <c r="L25" s="27">
        <v>485</v>
      </c>
      <c r="M25" s="27"/>
      <c r="N25" s="27">
        <f t="shared" si="3"/>
        <v>485</v>
      </c>
      <c r="O25" s="50"/>
      <c r="P25" s="27">
        <f t="shared" si="4"/>
        <v>1615</v>
      </c>
    </row>
    <row r="26" spans="1:16" customFormat="1" ht="30">
      <c r="A26" s="28">
        <f>IF(F26="","",COUNTA($F$6:F26))</f>
        <v>17</v>
      </c>
      <c r="B26" s="28" t="s">
        <v>19</v>
      </c>
      <c r="C26" s="31" t="s">
        <v>38</v>
      </c>
      <c r="D26" s="24">
        <v>1</v>
      </c>
      <c r="E26" s="25" t="str">
        <f t="shared" si="0"/>
        <v>0%</v>
      </c>
      <c r="F26" s="26">
        <f t="shared" si="1"/>
        <v>1</v>
      </c>
      <c r="G26" s="26" t="s">
        <v>24</v>
      </c>
      <c r="H26" s="27">
        <v>2600</v>
      </c>
      <c r="I26" s="27"/>
      <c r="J26" s="43">
        <f t="shared" si="2"/>
        <v>2600</v>
      </c>
      <c r="K26" s="48"/>
      <c r="L26" s="27">
        <v>970</v>
      </c>
      <c r="M26" s="27"/>
      <c r="N26" s="27">
        <f t="shared" si="3"/>
        <v>970</v>
      </c>
      <c r="O26" s="50"/>
      <c r="P26" s="27">
        <f t="shared" si="4"/>
        <v>3570</v>
      </c>
    </row>
    <row r="27" spans="1:16">
      <c r="A27" s="14"/>
      <c r="B27" s="15"/>
      <c r="C27" s="16"/>
      <c r="D27" s="17"/>
      <c r="E27" s="18"/>
      <c r="F27" s="19"/>
      <c r="G27" s="20"/>
      <c r="H27" s="21"/>
      <c r="I27" s="21"/>
      <c r="J27" s="43"/>
      <c r="K27" s="44"/>
      <c r="L27" s="27"/>
      <c r="M27" s="45"/>
      <c r="N27" s="27"/>
      <c r="O27" s="46"/>
      <c r="P27" s="47"/>
    </row>
    <row r="28" spans="1:16" s="92" customFormat="1" ht="15.75">
      <c r="A28" s="105" t="s">
        <v>39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/>
      <c r="O28" s="108">
        <f>SUM(J10:J27)</f>
        <v>48977.759299999998</v>
      </c>
      <c r="P28" s="109"/>
    </row>
    <row r="29" spans="1:16" s="92" customFormat="1" ht="15.75">
      <c r="A29" s="105" t="s">
        <v>40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  <c r="O29" s="108">
        <f>SUM(N10:N27)</f>
        <v>32496.067400000004</v>
      </c>
      <c r="P29" s="109"/>
    </row>
    <row r="30" spans="1:16" s="92" customFormat="1" ht="15.75">
      <c r="A30" s="105" t="s">
        <v>41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  <c r="O30" s="108">
        <f>SUM(O28:P29)</f>
        <v>81473.826700000005</v>
      </c>
      <c r="P30" s="109"/>
    </row>
    <row r="31" spans="1:16" s="117" customFormat="1" ht="15.75">
      <c r="A31" s="110" t="s">
        <v>42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2"/>
      <c r="M31" s="113"/>
      <c r="N31" s="114">
        <v>0.25</v>
      </c>
      <c r="O31" s="115">
        <f>O30*N31</f>
        <v>20368.456675000001</v>
      </c>
      <c r="P31" s="116"/>
    </row>
    <row r="32" spans="1:16" s="1" customFormat="1" ht="24" customHeight="1">
      <c r="A32" s="118" t="s">
        <v>43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0"/>
      <c r="O32" s="51">
        <f>O31+O30</f>
        <v>101842.283375</v>
      </c>
      <c r="P32" s="52"/>
    </row>
    <row r="33" spans="1:16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</row>
    <row r="34" spans="1:16" s="117" customFormat="1" ht="22.5" customHeight="1">
      <c r="A34" s="121" t="s">
        <v>44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3"/>
    </row>
    <row r="35" spans="1:16" s="92" customFormat="1">
      <c r="A35" s="124" t="s">
        <v>45</v>
      </c>
      <c r="B35" s="125"/>
      <c r="C35" s="126" t="s">
        <v>46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8"/>
    </row>
    <row r="36" spans="1:16">
      <c r="A36" s="32">
        <v>1</v>
      </c>
      <c r="B36" s="33"/>
      <c r="C36" s="56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8"/>
    </row>
    <row r="37" spans="1:16">
      <c r="A37" s="34"/>
      <c r="B37" s="35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60"/>
    </row>
    <row r="38" spans="1:16" s="92" customFormat="1" ht="17.25" customHeight="1">
      <c r="A38" s="124" t="s">
        <v>47</v>
      </c>
      <c r="B38" s="129"/>
      <c r="C38" s="130" t="s">
        <v>48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2"/>
    </row>
    <row r="39" spans="1:16" ht="18" customHeight="1">
      <c r="A39" s="36">
        <v>1</v>
      </c>
      <c r="B39" s="37"/>
      <c r="C39" s="61" t="s">
        <v>49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3"/>
    </row>
    <row r="40" spans="1:16">
      <c r="A40" s="38"/>
      <c r="B40" s="39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6"/>
    </row>
  </sheetData>
  <mergeCells count="21">
    <mergeCell ref="C36:P36"/>
    <mergeCell ref="C37:P37"/>
    <mergeCell ref="C38:P38"/>
    <mergeCell ref="C39:P39"/>
    <mergeCell ref="C40:P40"/>
    <mergeCell ref="A32:N32"/>
    <mergeCell ref="O32:P32"/>
    <mergeCell ref="A33:P33"/>
    <mergeCell ref="A34:P34"/>
    <mergeCell ref="C35:P35"/>
    <mergeCell ref="A29:N29"/>
    <mergeCell ref="O29:P29"/>
    <mergeCell ref="A30:N30"/>
    <mergeCell ref="O30:P30"/>
    <mergeCell ref="A31:L31"/>
    <mergeCell ref="O31:P31"/>
    <mergeCell ref="N2:O2"/>
    <mergeCell ref="A4:C4"/>
    <mergeCell ref="O6:P6"/>
    <mergeCell ref="A28:N28"/>
    <mergeCell ref="O28:P28"/>
  </mergeCells>
  <pageMargins left="0.7" right="0.7" top="0.75" bottom="0.75" header="0.3" footer="0.3"/>
  <pageSetup scale="33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2A88F9E8-B360-4638-8588-405AE45EE0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BREAKDOWN-PRECISEDESTIMATING®</vt:lpstr>
      <vt:lpstr>'BREAKDOWN-PRECISEDESTIMATING®'!Print_Area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Precised Estimating®</dc:creator>
  <cp:lastModifiedBy>anime77751@gmail.com</cp:lastModifiedBy>
  <dcterms:created xsi:type="dcterms:W3CDTF">2015-06-05T18:17:00Z</dcterms:created>
  <dcterms:modified xsi:type="dcterms:W3CDTF">2024-05-30T11:57:10Z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{2A88F9E8-B360-4638-8588-405AE45EE03A}</vt:lpwstr>
  </property>
  <property fmtid="{D5CDD505-2E9C-101B-9397-08002B2CF9AE}" pid="6" name="ICV">
    <vt:lpwstr>692D4D49177E4F998CE60CD85C0220B9_13</vt:lpwstr>
  </property>
  <property fmtid="{D5CDD505-2E9C-101B-9397-08002B2CF9AE}" pid="7" name="KSOProductBuildVer">
    <vt:lpwstr>1033-12.2.0.13266</vt:lpwstr>
  </property>
</Properties>
</file>