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ffice\Construction Estimating\Tables\"/>
    </mc:Choice>
  </mc:AlternateContent>
  <bookViews>
    <workbookView xWindow="0" yWindow="0" windowWidth="19200" windowHeight="11640" tabRatio="647" firstSheet="2" activeTab="2"/>
  </bookViews>
  <sheets>
    <sheet name="Chart1" sheetId="14" state="hidden" r:id="rId1"/>
    <sheet name="Sheet1" sheetId="15" state="hidden" r:id="rId2"/>
    <sheet name="TAKE-OFF" sheetId="16" r:id="rId3"/>
  </sheets>
  <definedNames>
    <definedName name="_xlnm.Print_Area" localSheetId="2">'TAKE-OFF'!$A$1:$O$398</definedName>
  </definedNames>
  <calcPr calcId="152511"/>
</workbook>
</file>

<file path=xl/calcChain.xml><?xml version="1.0" encoding="utf-8"?>
<calcChain xmlns="http://schemas.openxmlformats.org/spreadsheetml/2006/main">
  <c r="M393" i="16" l="1"/>
  <c r="N393" i="16" s="1"/>
  <c r="O391" i="16" s="1"/>
  <c r="K393" i="16"/>
  <c r="L393" i="16" s="1"/>
  <c r="I393" i="16"/>
  <c r="J393" i="16" s="1"/>
  <c r="H393" i="16"/>
  <c r="F393" i="16"/>
  <c r="A391" i="16"/>
  <c r="A390" i="16"/>
  <c r="N389" i="16"/>
  <c r="M389" i="16"/>
  <c r="K389" i="16"/>
  <c r="L389" i="16" s="1"/>
  <c r="I389" i="16"/>
  <c r="J389" i="16" s="1"/>
  <c r="H389" i="16"/>
  <c r="F389" i="16"/>
  <c r="K388" i="16"/>
  <c r="J388" i="16"/>
  <c r="H388" i="16"/>
  <c r="M388" i="16" s="1"/>
  <c r="F388" i="16"/>
  <c r="I388" i="16" s="1"/>
  <c r="L387" i="16"/>
  <c r="K387" i="16"/>
  <c r="H387" i="16"/>
  <c r="F387" i="16"/>
  <c r="L386" i="16"/>
  <c r="K386" i="16"/>
  <c r="H386" i="16"/>
  <c r="I386" i="16" s="1"/>
  <c r="J386" i="16" s="1"/>
  <c r="F386" i="16"/>
  <c r="M385" i="16"/>
  <c r="N385" i="16" s="1"/>
  <c r="K385" i="16"/>
  <c r="L385" i="16" s="1"/>
  <c r="I385" i="16"/>
  <c r="J385" i="16" s="1"/>
  <c r="H385" i="16"/>
  <c r="F385" i="16"/>
  <c r="K384" i="16"/>
  <c r="H384" i="16"/>
  <c r="M384" i="16" s="1"/>
  <c r="N384" i="16" s="1"/>
  <c r="F384" i="16"/>
  <c r="L383" i="16"/>
  <c r="K383" i="16"/>
  <c r="H383" i="16"/>
  <c r="F383" i="16"/>
  <c r="A382" i="16"/>
  <c r="A381" i="16"/>
  <c r="K380" i="16"/>
  <c r="L380" i="16" s="1"/>
  <c r="H380" i="16"/>
  <c r="M380" i="16" s="1"/>
  <c r="N380" i="16" s="1"/>
  <c r="F380" i="16"/>
  <c r="L379" i="16"/>
  <c r="K379" i="16"/>
  <c r="H379" i="16"/>
  <c r="F379" i="16"/>
  <c r="L378" i="16"/>
  <c r="K378" i="16"/>
  <c r="H378" i="16"/>
  <c r="I378" i="16" s="1"/>
  <c r="J378" i="16" s="1"/>
  <c r="F378" i="16"/>
  <c r="A377" i="16"/>
  <c r="A376" i="16"/>
  <c r="L375" i="16"/>
  <c r="K375" i="16"/>
  <c r="H375" i="16"/>
  <c r="F375" i="16"/>
  <c r="L374" i="16"/>
  <c r="K374" i="16"/>
  <c r="H374" i="16"/>
  <c r="F374" i="16"/>
  <c r="M373" i="16"/>
  <c r="N373" i="16" s="1"/>
  <c r="K373" i="16"/>
  <c r="L373" i="16" s="1"/>
  <c r="J373" i="16"/>
  <c r="I373" i="16"/>
  <c r="H373" i="16"/>
  <c r="F373" i="16"/>
  <c r="K372" i="16"/>
  <c r="L372" i="16" s="1"/>
  <c r="H372" i="16"/>
  <c r="M372" i="16" s="1"/>
  <c r="N372" i="16" s="1"/>
  <c r="F372" i="16"/>
  <c r="L371" i="16"/>
  <c r="K371" i="16"/>
  <c r="H371" i="16"/>
  <c r="F371" i="16"/>
  <c r="M370" i="16"/>
  <c r="N370" i="16" s="1"/>
  <c r="L370" i="16"/>
  <c r="K370" i="16"/>
  <c r="H370" i="16"/>
  <c r="I370" i="16" s="1"/>
  <c r="J370" i="16" s="1"/>
  <c r="F370" i="16"/>
  <c r="M369" i="16"/>
  <c r="N369" i="16" s="1"/>
  <c r="K369" i="16"/>
  <c r="L369" i="16" s="1"/>
  <c r="J369" i="16"/>
  <c r="I369" i="16"/>
  <c r="H369" i="16"/>
  <c r="F369" i="16"/>
  <c r="K368" i="16"/>
  <c r="L368" i="16" s="1"/>
  <c r="H368" i="16"/>
  <c r="M368" i="16" s="1"/>
  <c r="N368" i="16" s="1"/>
  <c r="F368" i="16"/>
  <c r="L367" i="16"/>
  <c r="K367" i="16"/>
  <c r="H367" i="16"/>
  <c r="F367" i="16"/>
  <c r="M366" i="16"/>
  <c r="N366" i="16" s="1"/>
  <c r="L366" i="16"/>
  <c r="K366" i="16"/>
  <c r="H366" i="16"/>
  <c r="I366" i="16" s="1"/>
  <c r="J366" i="16" s="1"/>
  <c r="F366" i="16"/>
  <c r="M365" i="16"/>
  <c r="N365" i="16" s="1"/>
  <c r="K365" i="16"/>
  <c r="L365" i="16" s="1"/>
  <c r="J365" i="16"/>
  <c r="I365" i="16"/>
  <c r="H365" i="16"/>
  <c r="F365" i="16"/>
  <c r="K364" i="16"/>
  <c r="L364" i="16" s="1"/>
  <c r="H364" i="16"/>
  <c r="M364" i="16" s="1"/>
  <c r="N364" i="16" s="1"/>
  <c r="F364" i="16"/>
  <c r="L363" i="16"/>
  <c r="K363" i="16"/>
  <c r="H363" i="16"/>
  <c r="F363" i="16"/>
  <c r="M362" i="16"/>
  <c r="N362" i="16" s="1"/>
  <c r="L362" i="16"/>
  <c r="K362" i="16"/>
  <c r="H362" i="16"/>
  <c r="I362" i="16" s="1"/>
  <c r="J362" i="16" s="1"/>
  <c r="F362" i="16"/>
  <c r="M361" i="16"/>
  <c r="N361" i="16" s="1"/>
  <c r="K361" i="16"/>
  <c r="L361" i="16" s="1"/>
  <c r="J361" i="16"/>
  <c r="I361" i="16"/>
  <c r="H361" i="16"/>
  <c r="F361" i="16"/>
  <c r="A360" i="16"/>
  <c r="A359" i="16"/>
  <c r="M358" i="16"/>
  <c r="N358" i="16" s="1"/>
  <c r="L358" i="16"/>
  <c r="K358" i="16"/>
  <c r="H358" i="16"/>
  <c r="I358" i="16" s="1"/>
  <c r="J358" i="16" s="1"/>
  <c r="F358" i="16"/>
  <c r="M357" i="16"/>
  <c r="N357" i="16" s="1"/>
  <c r="K357" i="16"/>
  <c r="L357" i="16" s="1"/>
  <c r="J357" i="16"/>
  <c r="I357" i="16"/>
  <c r="H357" i="16"/>
  <c r="F357" i="16"/>
  <c r="K356" i="16"/>
  <c r="L356" i="16" s="1"/>
  <c r="H356" i="16"/>
  <c r="M356" i="16" s="1"/>
  <c r="N356" i="16" s="1"/>
  <c r="F356" i="16"/>
  <c r="L355" i="16"/>
  <c r="K355" i="16"/>
  <c r="H355" i="16"/>
  <c r="F355" i="16"/>
  <c r="M354" i="16"/>
  <c r="N354" i="16" s="1"/>
  <c r="L354" i="16"/>
  <c r="K354" i="16"/>
  <c r="H354" i="16"/>
  <c r="I354" i="16" s="1"/>
  <c r="J354" i="16" s="1"/>
  <c r="F354" i="16"/>
  <c r="M353" i="16"/>
  <c r="N353" i="16" s="1"/>
  <c r="K353" i="16"/>
  <c r="L353" i="16" s="1"/>
  <c r="J353" i="16"/>
  <c r="I353" i="16"/>
  <c r="H353" i="16"/>
  <c r="F353" i="16"/>
  <c r="K352" i="16"/>
  <c r="L352" i="16" s="1"/>
  <c r="H352" i="16"/>
  <c r="M352" i="16" s="1"/>
  <c r="N352" i="16" s="1"/>
  <c r="F352" i="16"/>
  <c r="L351" i="16"/>
  <c r="K351" i="16"/>
  <c r="H351" i="16"/>
  <c r="F351" i="16"/>
  <c r="L350" i="16"/>
  <c r="K350" i="16"/>
  <c r="H350" i="16"/>
  <c r="F350" i="16"/>
  <c r="M349" i="16"/>
  <c r="N349" i="16" s="1"/>
  <c r="K349" i="16"/>
  <c r="L349" i="16" s="1"/>
  <c r="J349" i="16"/>
  <c r="I349" i="16"/>
  <c r="H349" i="16"/>
  <c r="F349" i="16"/>
  <c r="K348" i="16"/>
  <c r="L348" i="16" s="1"/>
  <c r="H348" i="16"/>
  <c r="M348" i="16" s="1"/>
  <c r="N348" i="16" s="1"/>
  <c r="F348" i="16"/>
  <c r="A347" i="16"/>
  <c r="A345" i="16"/>
  <c r="A344" i="16"/>
  <c r="K343" i="16"/>
  <c r="L343" i="16" s="1"/>
  <c r="H343" i="16"/>
  <c r="F343" i="16"/>
  <c r="L342" i="16"/>
  <c r="K342" i="16"/>
  <c r="H342" i="16"/>
  <c r="I342" i="16" s="1"/>
  <c r="J342" i="16" s="1"/>
  <c r="F342" i="16"/>
  <c r="N341" i="16"/>
  <c r="M341" i="16"/>
  <c r="K341" i="16"/>
  <c r="L341" i="16" s="1"/>
  <c r="J341" i="16"/>
  <c r="I341" i="16"/>
  <c r="H341" i="16"/>
  <c r="F341" i="16"/>
  <c r="K340" i="16"/>
  <c r="H340" i="16"/>
  <c r="M340" i="16" s="1"/>
  <c r="N340" i="16" s="1"/>
  <c r="F340" i="16"/>
  <c r="K339" i="16"/>
  <c r="L339" i="16" s="1"/>
  <c r="H339" i="16"/>
  <c r="F339" i="16"/>
  <c r="L338" i="16"/>
  <c r="K338" i="16"/>
  <c r="H338" i="16"/>
  <c r="I338" i="16" s="1"/>
  <c r="J338" i="16" s="1"/>
  <c r="F338" i="16"/>
  <c r="N337" i="16"/>
  <c r="M337" i="16"/>
  <c r="K337" i="16"/>
  <c r="L337" i="16" s="1"/>
  <c r="J337" i="16"/>
  <c r="I337" i="16"/>
  <c r="H337" i="16"/>
  <c r="F337" i="16"/>
  <c r="K336" i="16"/>
  <c r="H336" i="16"/>
  <c r="M336" i="16" s="1"/>
  <c r="N336" i="16" s="1"/>
  <c r="F336" i="16"/>
  <c r="K335" i="16"/>
  <c r="L335" i="16" s="1"/>
  <c r="H335" i="16"/>
  <c r="F335" i="16"/>
  <c r="L334" i="16"/>
  <c r="K334" i="16"/>
  <c r="I334" i="16"/>
  <c r="J334" i="16" s="1"/>
  <c r="H334" i="16"/>
  <c r="M334" i="16" s="1"/>
  <c r="N334" i="16" s="1"/>
  <c r="F334" i="16"/>
  <c r="N333" i="16"/>
  <c r="M333" i="16"/>
  <c r="K333" i="16"/>
  <c r="L333" i="16" s="1"/>
  <c r="J333" i="16"/>
  <c r="I333" i="16"/>
  <c r="H333" i="16"/>
  <c r="F333" i="16"/>
  <c r="K332" i="16"/>
  <c r="H332" i="16"/>
  <c r="M332" i="16" s="1"/>
  <c r="N332" i="16" s="1"/>
  <c r="F332" i="16"/>
  <c r="K331" i="16"/>
  <c r="L331" i="16" s="1"/>
  <c r="H331" i="16"/>
  <c r="F331" i="16"/>
  <c r="L330" i="16"/>
  <c r="K330" i="16"/>
  <c r="I330" i="16"/>
  <c r="J330" i="16" s="1"/>
  <c r="H330" i="16"/>
  <c r="M330" i="16" s="1"/>
  <c r="N330" i="16" s="1"/>
  <c r="F330" i="16"/>
  <c r="N329" i="16"/>
  <c r="M329" i="16"/>
  <c r="K329" i="16"/>
  <c r="L329" i="16" s="1"/>
  <c r="J329" i="16"/>
  <c r="I329" i="16"/>
  <c r="H329" i="16"/>
  <c r="F329" i="16"/>
  <c r="K328" i="16"/>
  <c r="H328" i="16"/>
  <c r="M328" i="16" s="1"/>
  <c r="N328" i="16" s="1"/>
  <c r="F328" i="16"/>
  <c r="K327" i="16"/>
  <c r="L327" i="16" s="1"/>
  <c r="H327" i="16"/>
  <c r="F327" i="16"/>
  <c r="L326" i="16"/>
  <c r="K326" i="16"/>
  <c r="I326" i="16"/>
  <c r="J326" i="16" s="1"/>
  <c r="H326" i="16"/>
  <c r="M326" i="16" s="1"/>
  <c r="N326" i="16" s="1"/>
  <c r="F326" i="16"/>
  <c r="L325" i="16"/>
  <c r="K325" i="16"/>
  <c r="H325" i="16"/>
  <c r="F325" i="16"/>
  <c r="M324" i="16"/>
  <c r="N324" i="16" s="1"/>
  <c r="L324" i="16"/>
  <c r="K324" i="16"/>
  <c r="I324" i="16"/>
  <c r="J324" i="16" s="1"/>
  <c r="H324" i="16"/>
  <c r="F324" i="16"/>
  <c r="N323" i="16"/>
  <c r="M323" i="16"/>
  <c r="L323" i="16"/>
  <c r="K323" i="16"/>
  <c r="J323" i="16"/>
  <c r="I323" i="16"/>
  <c r="H323" i="16"/>
  <c r="F323" i="16"/>
  <c r="K322" i="16"/>
  <c r="L322" i="16" s="1"/>
  <c r="H322" i="16"/>
  <c r="F322" i="16"/>
  <c r="L321" i="16"/>
  <c r="K321" i="16"/>
  <c r="H321" i="16"/>
  <c r="F321" i="16"/>
  <c r="M320" i="16"/>
  <c r="N320" i="16" s="1"/>
  <c r="L320" i="16"/>
  <c r="K320" i="16"/>
  <c r="I320" i="16"/>
  <c r="J320" i="16" s="1"/>
  <c r="H320" i="16"/>
  <c r="F320" i="16"/>
  <c r="N319" i="16"/>
  <c r="M319" i="16"/>
  <c r="K319" i="16"/>
  <c r="L319" i="16" s="1"/>
  <c r="J319" i="16"/>
  <c r="I319" i="16"/>
  <c r="H319" i="16"/>
  <c r="F319" i="16"/>
  <c r="K318" i="16"/>
  <c r="H318" i="16"/>
  <c r="M318" i="16" s="1"/>
  <c r="F318" i="16"/>
  <c r="L317" i="16"/>
  <c r="K317" i="16"/>
  <c r="H317" i="16"/>
  <c r="F317" i="16"/>
  <c r="M316" i="16"/>
  <c r="N316" i="16" s="1"/>
  <c r="L316" i="16"/>
  <c r="K316" i="16"/>
  <c r="I316" i="16"/>
  <c r="J316" i="16" s="1"/>
  <c r="H316" i="16"/>
  <c r="F316" i="16"/>
  <c r="N315" i="16"/>
  <c r="M315" i="16"/>
  <c r="K315" i="16"/>
  <c r="L315" i="16" s="1"/>
  <c r="J315" i="16"/>
  <c r="I315" i="16"/>
  <c r="H315" i="16"/>
  <c r="F315" i="16"/>
  <c r="K314" i="16"/>
  <c r="H314" i="16"/>
  <c r="M314" i="16" s="1"/>
  <c r="F314" i="16"/>
  <c r="L313" i="16"/>
  <c r="K313" i="16"/>
  <c r="H313" i="16"/>
  <c r="F313" i="16"/>
  <c r="M312" i="16"/>
  <c r="N312" i="16" s="1"/>
  <c r="L312" i="16"/>
  <c r="K312" i="16"/>
  <c r="I312" i="16"/>
  <c r="J312" i="16" s="1"/>
  <c r="H312" i="16"/>
  <c r="F312" i="16"/>
  <c r="A311" i="16"/>
  <c r="A310" i="16"/>
  <c r="L309" i="16"/>
  <c r="K309" i="16"/>
  <c r="H309" i="16"/>
  <c r="F309" i="16"/>
  <c r="L308" i="16"/>
  <c r="K308" i="16"/>
  <c r="I308" i="16"/>
  <c r="J308" i="16" s="1"/>
  <c r="H308" i="16"/>
  <c r="M308" i="16" s="1"/>
  <c r="N308" i="16" s="1"/>
  <c r="F308" i="16"/>
  <c r="M307" i="16"/>
  <c r="N307" i="16" s="1"/>
  <c r="K307" i="16"/>
  <c r="I307" i="16"/>
  <c r="J307" i="16" s="1"/>
  <c r="H307" i="16"/>
  <c r="F307" i="16"/>
  <c r="L307" i="16" s="1"/>
  <c r="K306" i="16"/>
  <c r="L306" i="16" s="1"/>
  <c r="H306" i="16"/>
  <c r="F306" i="16"/>
  <c r="K305" i="16"/>
  <c r="H305" i="16"/>
  <c r="F305" i="16"/>
  <c r="L304" i="16"/>
  <c r="K304" i="16"/>
  <c r="I304" i="16"/>
  <c r="J304" i="16" s="1"/>
  <c r="H304" i="16"/>
  <c r="M304" i="16" s="1"/>
  <c r="N304" i="16" s="1"/>
  <c r="F304" i="16"/>
  <c r="A303" i="16"/>
  <c r="A301" i="16"/>
  <c r="A300" i="16"/>
  <c r="M299" i="16"/>
  <c r="N299" i="16" s="1"/>
  <c r="L299" i="16"/>
  <c r="K299" i="16"/>
  <c r="I299" i="16"/>
  <c r="J299" i="16" s="1"/>
  <c r="H299" i="16"/>
  <c r="F299" i="16"/>
  <c r="K298" i="16"/>
  <c r="H298" i="16"/>
  <c r="F298" i="16"/>
  <c r="K297" i="16"/>
  <c r="L297" i="16" s="1"/>
  <c r="H297" i="16"/>
  <c r="F297" i="16"/>
  <c r="L296" i="16"/>
  <c r="K296" i="16"/>
  <c r="I296" i="16"/>
  <c r="J296" i="16" s="1"/>
  <c r="H296" i="16"/>
  <c r="M296" i="16" s="1"/>
  <c r="N296" i="16" s="1"/>
  <c r="F296" i="16"/>
  <c r="N295" i="16"/>
  <c r="K295" i="16"/>
  <c r="I295" i="16"/>
  <c r="J295" i="16" s="1"/>
  <c r="H295" i="16"/>
  <c r="M295" i="16" s="1"/>
  <c r="F295" i="16"/>
  <c r="K294" i="16"/>
  <c r="L294" i="16" s="1"/>
  <c r="H294" i="16"/>
  <c r="M294" i="16" s="1"/>
  <c r="N294" i="16" s="1"/>
  <c r="F294" i="16"/>
  <c r="K293" i="16"/>
  <c r="H293" i="16"/>
  <c r="F293" i="16"/>
  <c r="L292" i="16"/>
  <c r="K292" i="16"/>
  <c r="H292" i="16"/>
  <c r="F292" i="16"/>
  <c r="M291" i="16"/>
  <c r="N291" i="16" s="1"/>
  <c r="K291" i="16"/>
  <c r="L291" i="16" s="1"/>
  <c r="I291" i="16"/>
  <c r="J291" i="16" s="1"/>
  <c r="H291" i="16"/>
  <c r="F291" i="16"/>
  <c r="L290" i="16"/>
  <c r="K290" i="16"/>
  <c r="H290" i="16"/>
  <c r="M290" i="16" s="1"/>
  <c r="N290" i="16" s="1"/>
  <c r="F290" i="16"/>
  <c r="K289" i="16"/>
  <c r="H289" i="16"/>
  <c r="F289" i="16"/>
  <c r="L288" i="16"/>
  <c r="K288" i="16"/>
  <c r="H288" i="16"/>
  <c r="F288" i="16"/>
  <c r="M287" i="16"/>
  <c r="N287" i="16" s="1"/>
  <c r="K287" i="16"/>
  <c r="L287" i="16" s="1"/>
  <c r="I287" i="16"/>
  <c r="J287" i="16" s="1"/>
  <c r="H287" i="16"/>
  <c r="F287" i="16"/>
  <c r="A286" i="16"/>
  <c r="A285" i="16"/>
  <c r="L284" i="16"/>
  <c r="K284" i="16"/>
  <c r="H284" i="16"/>
  <c r="F284" i="16"/>
  <c r="M283" i="16"/>
  <c r="N283" i="16" s="1"/>
  <c r="K283" i="16"/>
  <c r="L283" i="16" s="1"/>
  <c r="I283" i="16"/>
  <c r="J283" i="16" s="1"/>
  <c r="H283" i="16"/>
  <c r="F283" i="16"/>
  <c r="L282" i="16"/>
  <c r="K282" i="16"/>
  <c r="H282" i="16"/>
  <c r="M282" i="16" s="1"/>
  <c r="N282" i="16" s="1"/>
  <c r="F282" i="16"/>
  <c r="K281" i="16"/>
  <c r="H281" i="16"/>
  <c r="F281" i="16"/>
  <c r="L280" i="16"/>
  <c r="K280" i="16"/>
  <c r="H280" i="16"/>
  <c r="F280" i="16"/>
  <c r="M279" i="16"/>
  <c r="N279" i="16" s="1"/>
  <c r="K279" i="16"/>
  <c r="L279" i="16" s="1"/>
  <c r="I279" i="16"/>
  <c r="J279" i="16" s="1"/>
  <c r="H279" i="16"/>
  <c r="F279" i="16"/>
  <c r="L278" i="16"/>
  <c r="K278" i="16"/>
  <c r="H278" i="16"/>
  <c r="M278" i="16" s="1"/>
  <c r="N278" i="16" s="1"/>
  <c r="F278" i="16"/>
  <c r="K277" i="16"/>
  <c r="H277" i="16"/>
  <c r="F277" i="16"/>
  <c r="L276" i="16"/>
  <c r="K276" i="16"/>
  <c r="H276" i="16"/>
  <c r="F276" i="16"/>
  <c r="M275" i="16"/>
  <c r="N275" i="16" s="1"/>
  <c r="K275" i="16"/>
  <c r="L275" i="16" s="1"/>
  <c r="I275" i="16"/>
  <c r="J275" i="16" s="1"/>
  <c r="H275" i="16"/>
  <c r="F275" i="16"/>
  <c r="L274" i="16"/>
  <c r="K274" i="16"/>
  <c r="H274" i="16"/>
  <c r="M274" i="16" s="1"/>
  <c r="N274" i="16" s="1"/>
  <c r="F274" i="16"/>
  <c r="K273" i="16"/>
  <c r="H273" i="16"/>
  <c r="F273" i="16"/>
  <c r="L272" i="16"/>
  <c r="K272" i="16"/>
  <c r="H272" i="16"/>
  <c r="F272" i="16"/>
  <c r="A269" i="16"/>
  <c r="K267" i="16"/>
  <c r="H267" i="16"/>
  <c r="F267" i="16"/>
  <c r="L266" i="16"/>
  <c r="K266" i="16"/>
  <c r="H266" i="16"/>
  <c r="F266" i="16"/>
  <c r="M265" i="16"/>
  <c r="N265" i="16" s="1"/>
  <c r="K265" i="16"/>
  <c r="L265" i="16" s="1"/>
  <c r="I265" i="16"/>
  <c r="J265" i="16" s="1"/>
  <c r="H265" i="16"/>
  <c r="F265" i="16"/>
  <c r="L264" i="16"/>
  <c r="K264" i="16"/>
  <c r="H264" i="16"/>
  <c r="M264" i="16" s="1"/>
  <c r="N264" i="16" s="1"/>
  <c r="F264" i="16"/>
  <c r="K263" i="16"/>
  <c r="H263" i="16"/>
  <c r="F263" i="16"/>
  <c r="A261" i="16"/>
  <c r="L259" i="16"/>
  <c r="K259" i="16"/>
  <c r="H259" i="16"/>
  <c r="M259" i="16" s="1"/>
  <c r="N259" i="16" s="1"/>
  <c r="F259" i="16"/>
  <c r="K258" i="16"/>
  <c r="H258" i="16"/>
  <c r="F258" i="16"/>
  <c r="L257" i="16"/>
  <c r="K257" i="16"/>
  <c r="H257" i="16"/>
  <c r="F257" i="16"/>
  <c r="M256" i="16"/>
  <c r="N256" i="16" s="1"/>
  <c r="K256" i="16"/>
  <c r="L256" i="16" s="1"/>
  <c r="I256" i="16"/>
  <c r="J256" i="16" s="1"/>
  <c r="H256" i="16"/>
  <c r="F256" i="16"/>
  <c r="N255" i="16"/>
  <c r="L255" i="16"/>
  <c r="K255" i="16"/>
  <c r="H255" i="16"/>
  <c r="M255" i="16" s="1"/>
  <c r="F255" i="16"/>
  <c r="K254" i="16"/>
  <c r="H254" i="16"/>
  <c r="F254" i="16"/>
  <c r="L253" i="16"/>
  <c r="K253" i="16"/>
  <c r="H253" i="16"/>
  <c r="F253" i="16"/>
  <c r="M252" i="16"/>
  <c r="N252" i="16" s="1"/>
  <c r="K252" i="16"/>
  <c r="L252" i="16" s="1"/>
  <c r="I252" i="16"/>
  <c r="J252" i="16" s="1"/>
  <c r="H252" i="16"/>
  <c r="F252" i="16"/>
  <c r="L251" i="16"/>
  <c r="K251" i="16"/>
  <c r="H251" i="16"/>
  <c r="M251" i="16" s="1"/>
  <c r="N251" i="16" s="1"/>
  <c r="F251" i="16"/>
  <c r="K250" i="16"/>
  <c r="H250" i="16"/>
  <c r="F250" i="16"/>
  <c r="L249" i="16"/>
  <c r="K249" i="16"/>
  <c r="H249" i="16"/>
  <c r="F249" i="16"/>
  <c r="M248" i="16"/>
  <c r="N248" i="16" s="1"/>
  <c r="K248" i="16"/>
  <c r="L248" i="16" s="1"/>
  <c r="I248" i="16"/>
  <c r="J248" i="16" s="1"/>
  <c r="H248" i="16"/>
  <c r="F248" i="16"/>
  <c r="L247" i="16"/>
  <c r="K247" i="16"/>
  <c r="H247" i="16"/>
  <c r="M247" i="16" s="1"/>
  <c r="N247" i="16" s="1"/>
  <c r="F247" i="16"/>
  <c r="A246" i="16"/>
  <c r="A245" i="16"/>
  <c r="M244" i="16"/>
  <c r="N244" i="16" s="1"/>
  <c r="K244" i="16"/>
  <c r="L244" i="16" s="1"/>
  <c r="I244" i="16"/>
  <c r="J244" i="16" s="1"/>
  <c r="H244" i="16"/>
  <c r="F244" i="16"/>
  <c r="L243" i="16"/>
  <c r="K243" i="16"/>
  <c r="H243" i="16"/>
  <c r="M243" i="16" s="1"/>
  <c r="N243" i="16" s="1"/>
  <c r="F243" i="16"/>
  <c r="K242" i="16"/>
  <c r="H242" i="16"/>
  <c r="F242" i="16"/>
  <c r="I242" i="16" s="1"/>
  <c r="J242" i="16" s="1"/>
  <c r="K241" i="16"/>
  <c r="H241" i="16"/>
  <c r="M241" i="16" s="1"/>
  <c r="F241" i="16"/>
  <c r="L240" i="16"/>
  <c r="K240" i="16"/>
  <c r="H240" i="16"/>
  <c r="F240" i="16"/>
  <c r="M239" i="16"/>
  <c r="N239" i="16" s="1"/>
  <c r="K239" i="16"/>
  <c r="L239" i="16" s="1"/>
  <c r="I239" i="16"/>
  <c r="J239" i="16" s="1"/>
  <c r="H239" i="16"/>
  <c r="F239" i="16"/>
  <c r="N238" i="16"/>
  <c r="K238" i="16"/>
  <c r="L238" i="16" s="1"/>
  <c r="H238" i="16"/>
  <c r="M238" i="16" s="1"/>
  <c r="F238" i="16"/>
  <c r="A236" i="16"/>
  <c r="M234" i="16"/>
  <c r="N234" i="16" s="1"/>
  <c r="K234" i="16"/>
  <c r="L234" i="16" s="1"/>
  <c r="I234" i="16"/>
  <c r="J234" i="16" s="1"/>
  <c r="H234" i="16"/>
  <c r="F234" i="16"/>
  <c r="N233" i="16"/>
  <c r="K233" i="16"/>
  <c r="L233" i="16" s="1"/>
  <c r="J233" i="16"/>
  <c r="H233" i="16"/>
  <c r="M233" i="16" s="1"/>
  <c r="F233" i="16"/>
  <c r="I233" i="16" s="1"/>
  <c r="K232" i="16"/>
  <c r="L232" i="16" s="1"/>
  <c r="H232" i="16"/>
  <c r="F232" i="16"/>
  <c r="L231" i="16"/>
  <c r="K231" i="16"/>
  <c r="H231" i="16"/>
  <c r="F231" i="16"/>
  <c r="M228" i="16"/>
  <c r="N228" i="16" s="1"/>
  <c r="K228" i="16"/>
  <c r="L228" i="16" s="1"/>
  <c r="I228" i="16"/>
  <c r="J228" i="16" s="1"/>
  <c r="H228" i="16"/>
  <c r="F228" i="16"/>
  <c r="N227" i="16"/>
  <c r="K227" i="16"/>
  <c r="L227" i="16" s="1"/>
  <c r="H227" i="16"/>
  <c r="M227" i="16" s="1"/>
  <c r="F227" i="16"/>
  <c r="K226" i="16"/>
  <c r="H226" i="16"/>
  <c r="M226" i="16" s="1"/>
  <c r="F226" i="16"/>
  <c r="L223" i="16"/>
  <c r="K223" i="16"/>
  <c r="H223" i="16"/>
  <c r="F223" i="16"/>
  <c r="M222" i="16"/>
  <c r="N222" i="16" s="1"/>
  <c r="K222" i="16"/>
  <c r="L222" i="16" s="1"/>
  <c r="I222" i="16"/>
  <c r="J222" i="16" s="1"/>
  <c r="H222" i="16"/>
  <c r="F222" i="16"/>
  <c r="N221" i="16"/>
  <c r="K221" i="16"/>
  <c r="L221" i="16" s="1"/>
  <c r="H221" i="16"/>
  <c r="M221" i="16" s="1"/>
  <c r="F221" i="16"/>
  <c r="K218" i="16"/>
  <c r="L218" i="16" s="1"/>
  <c r="H218" i="16"/>
  <c r="F218" i="16"/>
  <c r="L217" i="16"/>
  <c r="K217" i="16"/>
  <c r="H217" i="16"/>
  <c r="F217" i="16"/>
  <c r="M216" i="16"/>
  <c r="N216" i="16" s="1"/>
  <c r="K216" i="16"/>
  <c r="I216" i="16"/>
  <c r="J216" i="16" s="1"/>
  <c r="H216" i="16"/>
  <c r="F216" i="16"/>
  <c r="L216" i="16" s="1"/>
  <c r="N215" i="16"/>
  <c r="K215" i="16"/>
  <c r="L215" i="16" s="1"/>
  <c r="H215" i="16"/>
  <c r="M215" i="16" s="1"/>
  <c r="F215" i="16"/>
  <c r="K214" i="16"/>
  <c r="H214" i="16"/>
  <c r="M214" i="16" s="1"/>
  <c r="F214" i="16"/>
  <c r="L211" i="16"/>
  <c r="K211" i="16"/>
  <c r="H211" i="16"/>
  <c r="F211" i="16"/>
  <c r="M210" i="16"/>
  <c r="N210" i="16" s="1"/>
  <c r="K210" i="16"/>
  <c r="L210" i="16" s="1"/>
  <c r="I210" i="16"/>
  <c r="J210" i="16" s="1"/>
  <c r="H210" i="16"/>
  <c r="F210" i="16"/>
  <c r="K209" i="16"/>
  <c r="L209" i="16" s="1"/>
  <c r="H209" i="16"/>
  <c r="M209" i="16" s="1"/>
  <c r="N209" i="16" s="1"/>
  <c r="F209" i="16"/>
  <c r="K208" i="16"/>
  <c r="L208" i="16" s="1"/>
  <c r="H208" i="16"/>
  <c r="F208" i="16"/>
  <c r="L207" i="16"/>
  <c r="K207" i="16"/>
  <c r="H207" i="16"/>
  <c r="F207" i="16"/>
  <c r="M206" i="16"/>
  <c r="N206" i="16" s="1"/>
  <c r="K206" i="16"/>
  <c r="L206" i="16" s="1"/>
  <c r="I206" i="16"/>
  <c r="J206" i="16" s="1"/>
  <c r="H206" i="16"/>
  <c r="F206" i="16"/>
  <c r="A203" i="16"/>
  <c r="L201" i="16"/>
  <c r="K201" i="16"/>
  <c r="H201" i="16"/>
  <c r="F201" i="16"/>
  <c r="M200" i="16"/>
  <c r="N200" i="16" s="1"/>
  <c r="K200" i="16"/>
  <c r="L200" i="16" s="1"/>
  <c r="I200" i="16"/>
  <c r="J200" i="16" s="1"/>
  <c r="H200" i="16"/>
  <c r="F200" i="16"/>
  <c r="N199" i="16"/>
  <c r="K199" i="16"/>
  <c r="L199" i="16" s="1"/>
  <c r="H199" i="16"/>
  <c r="M199" i="16" s="1"/>
  <c r="F199" i="16"/>
  <c r="K198" i="16"/>
  <c r="H198" i="16"/>
  <c r="F198" i="16"/>
  <c r="L197" i="16"/>
  <c r="K197" i="16"/>
  <c r="H197" i="16"/>
  <c r="F197" i="16"/>
  <c r="M196" i="16"/>
  <c r="N196" i="16" s="1"/>
  <c r="K196" i="16"/>
  <c r="I196" i="16"/>
  <c r="J196" i="16" s="1"/>
  <c r="H196" i="16"/>
  <c r="F196" i="16"/>
  <c r="L196" i="16" s="1"/>
  <c r="K195" i="16"/>
  <c r="L195" i="16" s="1"/>
  <c r="H195" i="16"/>
  <c r="M195" i="16" s="1"/>
  <c r="N195" i="16" s="1"/>
  <c r="F195" i="16"/>
  <c r="K194" i="16"/>
  <c r="L194" i="16" s="1"/>
  <c r="H194" i="16"/>
  <c r="M194" i="16" s="1"/>
  <c r="N194" i="16" s="1"/>
  <c r="F194" i="16"/>
  <c r="L193" i="16"/>
  <c r="K193" i="16"/>
  <c r="H193" i="16"/>
  <c r="F193" i="16"/>
  <c r="M192" i="16"/>
  <c r="N192" i="16" s="1"/>
  <c r="K192" i="16"/>
  <c r="L192" i="16" s="1"/>
  <c r="I192" i="16"/>
  <c r="J192" i="16" s="1"/>
  <c r="H192" i="16"/>
  <c r="F192" i="16"/>
  <c r="N191" i="16"/>
  <c r="K191" i="16"/>
  <c r="L191" i="16" s="1"/>
  <c r="H191" i="16"/>
  <c r="M191" i="16" s="1"/>
  <c r="F191" i="16"/>
  <c r="K190" i="16"/>
  <c r="H190" i="16"/>
  <c r="F190" i="16"/>
  <c r="L189" i="16"/>
  <c r="K189" i="16"/>
  <c r="H189" i="16"/>
  <c r="F189" i="16"/>
  <c r="M186" i="16"/>
  <c r="N186" i="16" s="1"/>
  <c r="K186" i="16"/>
  <c r="L186" i="16" s="1"/>
  <c r="I186" i="16"/>
  <c r="J186" i="16" s="1"/>
  <c r="H186" i="16"/>
  <c r="F186" i="16"/>
  <c r="K185" i="16"/>
  <c r="L185" i="16" s="1"/>
  <c r="H185" i="16"/>
  <c r="M185" i="16" s="1"/>
  <c r="N185" i="16" s="1"/>
  <c r="F185" i="16"/>
  <c r="K184" i="16"/>
  <c r="L184" i="16" s="1"/>
  <c r="H184" i="16"/>
  <c r="M184" i="16" s="1"/>
  <c r="N184" i="16" s="1"/>
  <c r="F184" i="16"/>
  <c r="L183" i="16"/>
  <c r="K183" i="16"/>
  <c r="H183" i="16"/>
  <c r="F183" i="16"/>
  <c r="M182" i="16"/>
  <c r="N182" i="16" s="1"/>
  <c r="K182" i="16"/>
  <c r="I182" i="16"/>
  <c r="J182" i="16" s="1"/>
  <c r="H182" i="16"/>
  <c r="F182" i="16"/>
  <c r="L182" i="16" s="1"/>
  <c r="A179" i="16"/>
  <c r="L177" i="16"/>
  <c r="K177" i="16"/>
  <c r="H177" i="16"/>
  <c r="F177" i="16"/>
  <c r="M176" i="16"/>
  <c r="N176" i="16" s="1"/>
  <c r="K176" i="16"/>
  <c r="L176" i="16" s="1"/>
  <c r="I176" i="16"/>
  <c r="J176" i="16" s="1"/>
  <c r="H176" i="16"/>
  <c r="F176" i="16"/>
  <c r="K175" i="16"/>
  <c r="L175" i="16" s="1"/>
  <c r="J175" i="16"/>
  <c r="H175" i="16"/>
  <c r="M175" i="16" s="1"/>
  <c r="N175" i="16" s="1"/>
  <c r="F175" i="16"/>
  <c r="I175" i="16" s="1"/>
  <c r="K174" i="16"/>
  <c r="L174" i="16" s="1"/>
  <c r="H174" i="16"/>
  <c r="F174" i="16"/>
  <c r="L173" i="16"/>
  <c r="K173" i="16"/>
  <c r="H173" i="16"/>
  <c r="F173" i="16"/>
  <c r="M172" i="16"/>
  <c r="N172" i="16" s="1"/>
  <c r="K172" i="16"/>
  <c r="L172" i="16" s="1"/>
  <c r="I172" i="16"/>
  <c r="J172" i="16" s="1"/>
  <c r="H172" i="16"/>
  <c r="F172" i="16"/>
  <c r="N171" i="16"/>
  <c r="K171" i="16"/>
  <c r="L171" i="16" s="1"/>
  <c r="H171" i="16"/>
  <c r="M171" i="16" s="1"/>
  <c r="F171" i="16"/>
  <c r="K170" i="16"/>
  <c r="H170" i="16"/>
  <c r="M170" i="16" s="1"/>
  <c r="F170" i="16"/>
  <c r="L169" i="16"/>
  <c r="K169" i="16"/>
  <c r="H169" i="16"/>
  <c r="F169" i="16"/>
  <c r="M168" i="16"/>
  <c r="N168" i="16" s="1"/>
  <c r="K168" i="16"/>
  <c r="L168" i="16" s="1"/>
  <c r="I168" i="16"/>
  <c r="J168" i="16" s="1"/>
  <c r="H168" i="16"/>
  <c r="F168" i="16"/>
  <c r="K167" i="16"/>
  <c r="L167" i="16" s="1"/>
  <c r="H167" i="16"/>
  <c r="M167" i="16" s="1"/>
  <c r="N167" i="16" s="1"/>
  <c r="F167" i="16"/>
  <c r="K166" i="16"/>
  <c r="L166" i="16" s="1"/>
  <c r="H166" i="16"/>
  <c r="F166" i="16"/>
  <c r="L165" i="16"/>
  <c r="K165" i="16"/>
  <c r="H165" i="16"/>
  <c r="F165" i="16"/>
  <c r="M164" i="16"/>
  <c r="N164" i="16" s="1"/>
  <c r="K164" i="16"/>
  <c r="L164" i="16" s="1"/>
  <c r="I164" i="16"/>
  <c r="J164" i="16" s="1"/>
  <c r="H164" i="16"/>
  <c r="F164" i="16"/>
  <c r="N163" i="16"/>
  <c r="K163" i="16"/>
  <c r="L163" i="16" s="1"/>
  <c r="H163" i="16"/>
  <c r="M163" i="16" s="1"/>
  <c r="F163" i="16"/>
  <c r="A160" i="16"/>
  <c r="M158" i="16"/>
  <c r="N158" i="16" s="1"/>
  <c r="K158" i="16"/>
  <c r="L158" i="16" s="1"/>
  <c r="I158" i="16"/>
  <c r="J158" i="16" s="1"/>
  <c r="H158" i="16"/>
  <c r="F158" i="16"/>
  <c r="N157" i="16"/>
  <c r="K157" i="16"/>
  <c r="L157" i="16" s="1"/>
  <c r="H157" i="16"/>
  <c r="M157" i="16" s="1"/>
  <c r="F157" i="16"/>
  <c r="K154" i="16"/>
  <c r="H154" i="16"/>
  <c r="M154" i="16" s="1"/>
  <c r="F154" i="16"/>
  <c r="L153" i="16"/>
  <c r="K153" i="16"/>
  <c r="H153" i="16"/>
  <c r="F153" i="16"/>
  <c r="A152" i="16"/>
  <c r="A151" i="16"/>
  <c r="K150" i="16"/>
  <c r="L150" i="16" s="1"/>
  <c r="H150" i="16"/>
  <c r="M150" i="16" s="1"/>
  <c r="N150" i="16" s="1"/>
  <c r="F150" i="16"/>
  <c r="L149" i="16"/>
  <c r="K149" i="16"/>
  <c r="H149" i="16"/>
  <c r="F149" i="16"/>
  <c r="M148" i="16"/>
  <c r="N148" i="16" s="1"/>
  <c r="K148" i="16"/>
  <c r="I148" i="16"/>
  <c r="J148" i="16" s="1"/>
  <c r="H148" i="16"/>
  <c r="F148" i="16"/>
  <c r="L148" i="16" s="1"/>
  <c r="A147" i="16"/>
  <c r="A146" i="16"/>
  <c r="L145" i="16"/>
  <c r="K145" i="16"/>
  <c r="H145" i="16"/>
  <c r="F145" i="16"/>
  <c r="M144" i="16"/>
  <c r="N144" i="16" s="1"/>
  <c r="K144" i="16"/>
  <c r="L144" i="16" s="1"/>
  <c r="I144" i="16"/>
  <c r="J144" i="16" s="1"/>
  <c r="H144" i="16"/>
  <c r="F144" i="16"/>
  <c r="K143" i="16"/>
  <c r="L143" i="16" s="1"/>
  <c r="H143" i="16"/>
  <c r="M143" i="16" s="1"/>
  <c r="N143" i="16" s="1"/>
  <c r="F143" i="16"/>
  <c r="A142" i="16"/>
  <c r="A141" i="16"/>
  <c r="M140" i="16"/>
  <c r="N140" i="16" s="1"/>
  <c r="K140" i="16"/>
  <c r="L140" i="16" s="1"/>
  <c r="I140" i="16"/>
  <c r="J140" i="16" s="1"/>
  <c r="H140" i="16"/>
  <c r="F140" i="16"/>
  <c r="N139" i="16"/>
  <c r="K139" i="16"/>
  <c r="L139" i="16" s="1"/>
  <c r="H139" i="16"/>
  <c r="M139" i="16" s="1"/>
  <c r="F139" i="16"/>
  <c r="K138" i="16"/>
  <c r="H138" i="16"/>
  <c r="F138" i="16"/>
  <c r="L137" i="16"/>
  <c r="K137" i="16"/>
  <c r="H137" i="16"/>
  <c r="F137" i="16"/>
  <c r="A135" i="16"/>
  <c r="K132" i="16"/>
  <c r="L132" i="16" s="1"/>
  <c r="H132" i="16"/>
  <c r="M132" i="16" s="1"/>
  <c r="N132" i="16" s="1"/>
  <c r="F132" i="16"/>
  <c r="K131" i="16"/>
  <c r="L131" i="16" s="1"/>
  <c r="H131" i="16"/>
  <c r="M131" i="16" s="1"/>
  <c r="N131" i="16" s="1"/>
  <c r="F131" i="16"/>
  <c r="L130" i="16"/>
  <c r="K130" i="16"/>
  <c r="H130" i="16"/>
  <c r="F130" i="16"/>
  <c r="M129" i="16"/>
  <c r="N129" i="16" s="1"/>
  <c r="K129" i="16"/>
  <c r="I129" i="16"/>
  <c r="J129" i="16" s="1"/>
  <c r="H129" i="16"/>
  <c r="F129" i="16"/>
  <c r="L129" i="16" s="1"/>
  <c r="N128" i="16"/>
  <c r="K128" i="16"/>
  <c r="L128" i="16" s="1"/>
  <c r="H128" i="16"/>
  <c r="M128" i="16" s="1"/>
  <c r="F128" i="16"/>
  <c r="K127" i="16"/>
  <c r="H127" i="16"/>
  <c r="F127" i="16"/>
  <c r="L126" i="16"/>
  <c r="K126" i="16"/>
  <c r="H126" i="16"/>
  <c r="F126" i="16"/>
  <c r="M125" i="16"/>
  <c r="N125" i="16" s="1"/>
  <c r="K125" i="16"/>
  <c r="L125" i="16" s="1"/>
  <c r="I125" i="16"/>
  <c r="J125" i="16" s="1"/>
  <c r="H125" i="16"/>
  <c r="F125" i="16"/>
  <c r="K124" i="16"/>
  <c r="L124" i="16" s="1"/>
  <c r="H124" i="16"/>
  <c r="M124" i="16" s="1"/>
  <c r="N124" i="16" s="1"/>
  <c r="F124" i="16"/>
  <c r="K123" i="16"/>
  <c r="L123" i="16" s="1"/>
  <c r="H123" i="16"/>
  <c r="M123" i="16" s="1"/>
  <c r="N123" i="16" s="1"/>
  <c r="F123" i="16"/>
  <c r="L122" i="16"/>
  <c r="K122" i="16"/>
  <c r="H122" i="16"/>
  <c r="F122" i="16"/>
  <c r="A119" i="16"/>
  <c r="K117" i="16"/>
  <c r="L117" i="16" s="1"/>
  <c r="H117" i="16"/>
  <c r="M117" i="16" s="1"/>
  <c r="N117" i="16" s="1"/>
  <c r="F117" i="16"/>
  <c r="L116" i="16"/>
  <c r="K116" i="16"/>
  <c r="H116" i="16"/>
  <c r="F116" i="16"/>
  <c r="M115" i="16"/>
  <c r="N115" i="16" s="1"/>
  <c r="K115" i="16"/>
  <c r="I115" i="16"/>
  <c r="J115" i="16" s="1"/>
  <c r="H115" i="16"/>
  <c r="F115" i="16"/>
  <c r="L115" i="16" s="1"/>
  <c r="N114" i="16"/>
  <c r="K114" i="16"/>
  <c r="L114" i="16" s="1"/>
  <c r="H114" i="16"/>
  <c r="M114" i="16" s="1"/>
  <c r="F114" i="16"/>
  <c r="K113" i="16"/>
  <c r="H113" i="16"/>
  <c r="F113" i="16"/>
  <c r="A112" i="16"/>
  <c r="A111" i="16"/>
  <c r="A110" i="16"/>
  <c r="L109" i="16"/>
  <c r="K109" i="16"/>
  <c r="H109" i="16"/>
  <c r="F109" i="16"/>
  <c r="A108" i="16"/>
  <c r="A107" i="16"/>
  <c r="K106" i="16"/>
  <c r="H106" i="16"/>
  <c r="F106" i="16"/>
  <c r="D106" i="16"/>
  <c r="M105" i="16"/>
  <c r="K105" i="16"/>
  <c r="I105" i="16"/>
  <c r="J105" i="16" s="1"/>
  <c r="H105" i="16"/>
  <c r="D105" i="16"/>
  <c r="F105" i="16" s="1"/>
  <c r="K104" i="16"/>
  <c r="L104" i="16" s="1"/>
  <c r="H104" i="16"/>
  <c r="M104" i="16" s="1"/>
  <c r="N104" i="16" s="1"/>
  <c r="F104" i="16"/>
  <c r="D104" i="16"/>
  <c r="M103" i="16"/>
  <c r="K103" i="16"/>
  <c r="L103" i="16" s="1"/>
  <c r="H103" i="16"/>
  <c r="D103" i="16"/>
  <c r="F103" i="16" s="1"/>
  <c r="I103" i="16" s="1"/>
  <c r="J103" i="16" s="1"/>
  <c r="K102" i="16"/>
  <c r="H102" i="16"/>
  <c r="F102" i="16"/>
  <c r="D102" i="16"/>
  <c r="A101" i="16"/>
  <c r="A100" i="16"/>
  <c r="K99" i="16"/>
  <c r="L99" i="16" s="1"/>
  <c r="H99" i="16"/>
  <c r="F99" i="16"/>
  <c r="L98" i="16"/>
  <c r="K98" i="16"/>
  <c r="H98" i="16"/>
  <c r="I98" i="16" s="1"/>
  <c r="J98" i="16" s="1"/>
  <c r="F98" i="16"/>
  <c r="N97" i="16"/>
  <c r="M97" i="16"/>
  <c r="K97" i="16"/>
  <c r="L97" i="16" s="1"/>
  <c r="J97" i="16"/>
  <c r="I97" i="16"/>
  <c r="H97" i="16"/>
  <c r="F97" i="16"/>
  <c r="A96" i="16"/>
  <c r="A94" i="16"/>
  <c r="M92" i="16"/>
  <c r="N92" i="16" s="1"/>
  <c r="K92" i="16"/>
  <c r="L92" i="16" s="1"/>
  <c r="I92" i="16"/>
  <c r="J92" i="16" s="1"/>
  <c r="H92" i="16"/>
  <c r="F92" i="16"/>
  <c r="K91" i="16"/>
  <c r="L91" i="16" s="1"/>
  <c r="H91" i="16"/>
  <c r="F91" i="16"/>
  <c r="I91" i="16" s="1"/>
  <c r="J91" i="16" s="1"/>
  <c r="K90" i="16"/>
  <c r="H90" i="16"/>
  <c r="F90" i="16"/>
  <c r="K89" i="16"/>
  <c r="L89" i="16" s="1"/>
  <c r="H89" i="16"/>
  <c r="M89" i="16" s="1"/>
  <c r="N89" i="16" s="1"/>
  <c r="F89" i="16"/>
  <c r="L88" i="16"/>
  <c r="K88" i="16"/>
  <c r="H88" i="16"/>
  <c r="M88" i="16" s="1"/>
  <c r="N88" i="16" s="1"/>
  <c r="F88" i="16"/>
  <c r="A87" i="16"/>
  <c r="A86" i="16"/>
  <c r="K85" i="16"/>
  <c r="L85" i="16" s="1"/>
  <c r="H85" i="16"/>
  <c r="M85" i="16" s="1"/>
  <c r="N85" i="16" s="1"/>
  <c r="F85" i="16"/>
  <c r="L84" i="16"/>
  <c r="K84" i="16"/>
  <c r="H84" i="16"/>
  <c r="M84" i="16" s="1"/>
  <c r="N84" i="16" s="1"/>
  <c r="F84" i="16"/>
  <c r="M83" i="16"/>
  <c r="N83" i="16" s="1"/>
  <c r="L83" i="16"/>
  <c r="K83" i="16"/>
  <c r="I83" i="16"/>
  <c r="J83" i="16" s="1"/>
  <c r="H83" i="16"/>
  <c r="F83" i="16"/>
  <c r="K82" i="16"/>
  <c r="M82" i="16" s="1"/>
  <c r="N82" i="16" s="1"/>
  <c r="H82" i="16"/>
  <c r="F82" i="16"/>
  <c r="I82" i="16" s="1"/>
  <c r="J82" i="16" s="1"/>
  <c r="K81" i="16"/>
  <c r="L81" i="16" s="1"/>
  <c r="H81" i="16"/>
  <c r="M81" i="16" s="1"/>
  <c r="N81" i="16" s="1"/>
  <c r="F81" i="16"/>
  <c r="L80" i="16"/>
  <c r="K80" i="16"/>
  <c r="H80" i="16"/>
  <c r="M80" i="16" s="1"/>
  <c r="N80" i="16" s="1"/>
  <c r="F80" i="16"/>
  <c r="A79" i="16"/>
  <c r="A78" i="16"/>
  <c r="K77" i="16"/>
  <c r="L77" i="16" s="1"/>
  <c r="H77" i="16"/>
  <c r="M77" i="16" s="1"/>
  <c r="N77" i="16" s="1"/>
  <c r="F77" i="16"/>
  <c r="D77" i="16"/>
  <c r="A76" i="16"/>
  <c r="A75" i="16"/>
  <c r="K74" i="16"/>
  <c r="L74" i="16" s="1"/>
  <c r="H74" i="16"/>
  <c r="M74" i="16" s="1"/>
  <c r="N74" i="16" s="1"/>
  <c r="F74" i="16"/>
  <c r="L73" i="16"/>
  <c r="K73" i="16"/>
  <c r="H73" i="16"/>
  <c r="M73" i="16" s="1"/>
  <c r="N73" i="16" s="1"/>
  <c r="F73" i="16"/>
  <c r="A72" i="16"/>
  <c r="A71" i="16"/>
  <c r="K70" i="16"/>
  <c r="L70" i="16" s="1"/>
  <c r="H70" i="16"/>
  <c r="M70" i="16" s="1"/>
  <c r="N70" i="16" s="1"/>
  <c r="F70" i="16"/>
  <c r="L69" i="16"/>
  <c r="K69" i="16"/>
  <c r="H69" i="16"/>
  <c r="M69" i="16" s="1"/>
  <c r="N69" i="16" s="1"/>
  <c r="F69" i="16"/>
  <c r="M68" i="16"/>
  <c r="N68" i="16" s="1"/>
  <c r="L68" i="16"/>
  <c r="K68" i="16"/>
  <c r="I68" i="16"/>
  <c r="J68" i="16" s="1"/>
  <c r="H68" i="16"/>
  <c r="F68" i="16"/>
  <c r="K67" i="16"/>
  <c r="M67" i="16" s="1"/>
  <c r="N67" i="16" s="1"/>
  <c r="H67" i="16"/>
  <c r="F67" i="16"/>
  <c r="I67" i="16" s="1"/>
  <c r="J67" i="16" s="1"/>
  <c r="K66" i="16"/>
  <c r="L66" i="16" s="1"/>
  <c r="H66" i="16"/>
  <c r="M66" i="16" s="1"/>
  <c r="N66" i="16" s="1"/>
  <c r="F66" i="16"/>
  <c r="L65" i="16"/>
  <c r="K65" i="16"/>
  <c r="H65" i="16"/>
  <c r="M65" i="16" s="1"/>
  <c r="N65" i="16" s="1"/>
  <c r="F65" i="16"/>
  <c r="A64" i="16"/>
  <c r="A63" i="16"/>
  <c r="K62" i="16"/>
  <c r="L62" i="16" s="1"/>
  <c r="H62" i="16"/>
  <c r="M62" i="16" s="1"/>
  <c r="N62" i="16" s="1"/>
  <c r="F62" i="16"/>
  <c r="L61" i="16"/>
  <c r="K61" i="16"/>
  <c r="H61" i="16"/>
  <c r="M61" i="16" s="1"/>
  <c r="N61" i="16" s="1"/>
  <c r="F61" i="16"/>
  <c r="M60" i="16"/>
  <c r="N60" i="16" s="1"/>
  <c r="L60" i="16"/>
  <c r="K60" i="16"/>
  <c r="I60" i="16"/>
  <c r="J60" i="16" s="1"/>
  <c r="H60" i="16"/>
  <c r="F60" i="16"/>
  <c r="A59" i="16"/>
  <c r="A58" i="16"/>
  <c r="L57" i="16"/>
  <c r="K57" i="16"/>
  <c r="H57" i="16"/>
  <c r="M57" i="16" s="1"/>
  <c r="N57" i="16" s="1"/>
  <c r="F57" i="16"/>
  <c r="A56" i="16"/>
  <c r="A55" i="16"/>
  <c r="K54" i="16"/>
  <c r="L54" i="16" s="1"/>
  <c r="H54" i="16"/>
  <c r="M54" i="16" s="1"/>
  <c r="N54" i="16" s="1"/>
  <c r="F54" i="16"/>
  <c r="L53" i="16"/>
  <c r="K53" i="16"/>
  <c r="H53" i="16"/>
  <c r="M53" i="16" s="1"/>
  <c r="N53" i="16" s="1"/>
  <c r="F53" i="16"/>
  <c r="A52" i="16"/>
  <c r="A51" i="16"/>
  <c r="K50" i="16"/>
  <c r="L50" i="16" s="1"/>
  <c r="H50" i="16"/>
  <c r="M50" i="16" s="1"/>
  <c r="N50" i="16" s="1"/>
  <c r="F50" i="16"/>
  <c r="L49" i="16"/>
  <c r="K49" i="16"/>
  <c r="H49" i="16"/>
  <c r="M49" i="16" s="1"/>
  <c r="N49" i="16" s="1"/>
  <c r="F49" i="16"/>
  <c r="M48" i="16"/>
  <c r="N48" i="16" s="1"/>
  <c r="L48" i="16"/>
  <c r="K48" i="16"/>
  <c r="I48" i="16"/>
  <c r="J48" i="16" s="1"/>
  <c r="H48" i="16"/>
  <c r="F48" i="16"/>
  <c r="K47" i="16"/>
  <c r="M47" i="16" s="1"/>
  <c r="N47" i="16" s="1"/>
  <c r="H47" i="16"/>
  <c r="F47" i="16"/>
  <c r="I47" i="16" s="1"/>
  <c r="J47" i="16" s="1"/>
  <c r="K46" i="16"/>
  <c r="L46" i="16" s="1"/>
  <c r="H46" i="16"/>
  <c r="M46" i="16" s="1"/>
  <c r="N46" i="16" s="1"/>
  <c r="F46" i="16"/>
  <c r="L45" i="16"/>
  <c r="K45" i="16"/>
  <c r="H45" i="16"/>
  <c r="M45" i="16" s="1"/>
  <c r="N45" i="16" s="1"/>
  <c r="F45" i="16"/>
  <c r="M44" i="16"/>
  <c r="N44" i="16" s="1"/>
  <c r="L44" i="16"/>
  <c r="K44" i="16"/>
  <c r="I44" i="16"/>
  <c r="J44" i="16" s="1"/>
  <c r="H44" i="16"/>
  <c r="F44" i="16"/>
  <c r="K43" i="16"/>
  <c r="M43" i="16" s="1"/>
  <c r="N43" i="16" s="1"/>
  <c r="H43" i="16"/>
  <c r="F43" i="16"/>
  <c r="I43" i="16" s="1"/>
  <c r="J43" i="16" s="1"/>
  <c r="A42" i="16"/>
  <c r="M40" i="16"/>
  <c r="N40" i="16" s="1"/>
  <c r="L40" i="16"/>
  <c r="F40" i="16"/>
  <c r="I40" i="16" s="1"/>
  <c r="J40" i="16" s="1"/>
  <c r="N39" i="16"/>
  <c r="M39" i="16"/>
  <c r="L39" i="16"/>
  <c r="J39" i="16"/>
  <c r="I39" i="16"/>
  <c r="F39" i="16"/>
  <c r="K38" i="16"/>
  <c r="M38" i="16" s="1"/>
  <c r="N38" i="16" s="1"/>
  <c r="H38" i="16"/>
  <c r="F38" i="16"/>
  <c r="I38" i="16" s="1"/>
  <c r="J38" i="16" s="1"/>
  <c r="K37" i="16"/>
  <c r="L37" i="16" s="1"/>
  <c r="H37" i="16"/>
  <c r="M37" i="16" s="1"/>
  <c r="N37" i="16" s="1"/>
  <c r="F37" i="16"/>
  <c r="D37" i="16"/>
  <c r="M36" i="16"/>
  <c r="N36" i="16" s="1"/>
  <c r="L36" i="16"/>
  <c r="K36" i="16"/>
  <c r="I36" i="16"/>
  <c r="J36" i="16" s="1"/>
  <c r="H36" i="16"/>
  <c r="F36" i="16"/>
  <c r="K35" i="16"/>
  <c r="M35" i="16" s="1"/>
  <c r="N35" i="16" s="1"/>
  <c r="H35" i="16"/>
  <c r="F35" i="16"/>
  <c r="I35" i="16" s="1"/>
  <c r="J35" i="16" s="1"/>
  <c r="K34" i="16"/>
  <c r="L34" i="16" s="1"/>
  <c r="H34" i="16"/>
  <c r="M34" i="16" s="1"/>
  <c r="N34" i="16" s="1"/>
  <c r="F34" i="16"/>
  <c r="L33" i="16"/>
  <c r="K33" i="16"/>
  <c r="H33" i="16"/>
  <c r="M33" i="16" s="1"/>
  <c r="N33" i="16" s="1"/>
  <c r="F33" i="16"/>
  <c r="M32" i="16"/>
  <c r="N32" i="16" s="1"/>
  <c r="L32" i="16"/>
  <c r="K32" i="16"/>
  <c r="I32" i="16"/>
  <c r="J32" i="16" s="1"/>
  <c r="H32" i="16"/>
  <c r="F32" i="16"/>
  <c r="K31" i="16"/>
  <c r="M31" i="16" s="1"/>
  <c r="N31" i="16" s="1"/>
  <c r="H31" i="16"/>
  <c r="F31" i="16"/>
  <c r="I31" i="16" s="1"/>
  <c r="J31" i="16" s="1"/>
  <c r="K30" i="16"/>
  <c r="L30" i="16" s="1"/>
  <c r="H30" i="16"/>
  <c r="M30" i="16" s="1"/>
  <c r="N30" i="16" s="1"/>
  <c r="F30" i="16"/>
  <c r="A27" i="16"/>
  <c r="A26" i="16"/>
  <c r="M25" i="16"/>
  <c r="I25" i="16"/>
  <c r="F25" i="16"/>
  <c r="N25" i="16" s="1"/>
  <c r="A24" i="16"/>
  <c r="M23" i="16"/>
  <c r="F23" i="16"/>
  <c r="M22" i="16"/>
  <c r="N22" i="16" s="1"/>
  <c r="L22" i="16"/>
  <c r="I22" i="16"/>
  <c r="F22" i="16"/>
  <c r="M21" i="16"/>
  <c r="F21" i="16"/>
  <c r="M20" i="16"/>
  <c r="N20" i="16" s="1"/>
  <c r="L20" i="16"/>
  <c r="I20" i="16"/>
  <c r="F20" i="16"/>
  <c r="M19" i="16"/>
  <c r="F19" i="16"/>
  <c r="A18" i="16"/>
  <c r="M17" i="16"/>
  <c r="N17" i="16" s="1"/>
  <c r="F17" i="16"/>
  <c r="L17" i="16" s="1"/>
  <c r="M16" i="16"/>
  <c r="I16" i="16"/>
  <c r="F16" i="16"/>
  <c r="N16" i="16" s="1"/>
  <c r="M15" i="16"/>
  <c r="N15" i="16" s="1"/>
  <c r="F15" i="16"/>
  <c r="L15" i="16" s="1"/>
  <c r="M14" i="16"/>
  <c r="I14" i="16"/>
  <c r="F14" i="16"/>
  <c r="N14" i="16" s="1"/>
  <c r="M13" i="16"/>
  <c r="N13" i="16" s="1"/>
  <c r="F13" i="16"/>
  <c r="L13" i="16" s="1"/>
  <c r="M12" i="16"/>
  <c r="I12" i="16"/>
  <c r="F12" i="16"/>
  <c r="N12" i="16" s="1"/>
  <c r="M11" i="16"/>
  <c r="N11" i="16" s="1"/>
  <c r="F11" i="16"/>
  <c r="L11" i="16" s="1"/>
  <c r="M10" i="16"/>
  <c r="N10" i="16" s="1"/>
  <c r="I10" i="16"/>
  <c r="F10" i="16"/>
  <c r="M9" i="16"/>
  <c r="N9" i="16" s="1"/>
  <c r="F9" i="16"/>
  <c r="L9" i="16" s="1"/>
  <c r="M8" i="16"/>
  <c r="N8" i="16" s="1"/>
  <c r="I8" i="16"/>
  <c r="F8" i="16"/>
  <c r="A8" i="16" s="1"/>
  <c r="A7" i="16"/>
  <c r="A9" i="16" l="1"/>
  <c r="N23" i="16"/>
  <c r="M116" i="16"/>
  <c r="N116" i="16" s="1"/>
  <c r="I116" i="16"/>
  <c r="J116" i="16" s="1"/>
  <c r="M122" i="16"/>
  <c r="N122" i="16" s="1"/>
  <c r="I122" i="16"/>
  <c r="J122" i="16" s="1"/>
  <c r="M183" i="16"/>
  <c r="N183" i="16" s="1"/>
  <c r="I183" i="16"/>
  <c r="J183" i="16" s="1"/>
  <c r="M201" i="16"/>
  <c r="N201" i="16" s="1"/>
  <c r="I201" i="16"/>
  <c r="J201" i="16" s="1"/>
  <c r="M258" i="16"/>
  <c r="N258" i="16" s="1"/>
  <c r="L258" i="16"/>
  <c r="I273" i="16"/>
  <c r="J273" i="16" s="1"/>
  <c r="L8" i="16"/>
  <c r="L10" i="16"/>
  <c r="L12" i="16"/>
  <c r="L14" i="16"/>
  <c r="L16" i="16"/>
  <c r="I19" i="16"/>
  <c r="I21" i="16"/>
  <c r="I23" i="16"/>
  <c r="L25" i="16"/>
  <c r="I33" i="16"/>
  <c r="J33" i="16" s="1"/>
  <c r="I45" i="16"/>
  <c r="J45" i="16" s="1"/>
  <c r="I49" i="16"/>
  <c r="J49" i="16" s="1"/>
  <c r="I53" i="16"/>
  <c r="J53" i="16" s="1"/>
  <c r="I57" i="16"/>
  <c r="J57" i="16" s="1"/>
  <c r="I61" i="16"/>
  <c r="J61" i="16" s="1"/>
  <c r="I65" i="16"/>
  <c r="J65" i="16" s="1"/>
  <c r="I69" i="16"/>
  <c r="J69" i="16" s="1"/>
  <c r="I73" i="16"/>
  <c r="J73" i="16" s="1"/>
  <c r="I80" i="16"/>
  <c r="J80" i="16" s="1"/>
  <c r="I84" i="16"/>
  <c r="J84" i="16" s="1"/>
  <c r="I88" i="16"/>
  <c r="J88" i="16" s="1"/>
  <c r="M90" i="16"/>
  <c r="N90" i="16" s="1"/>
  <c r="O27" i="16" s="1"/>
  <c r="I90" i="16"/>
  <c r="J90" i="16" s="1"/>
  <c r="M98" i="16"/>
  <c r="N98" i="16" s="1"/>
  <c r="N103" i="16"/>
  <c r="M145" i="16"/>
  <c r="N145" i="16" s="1"/>
  <c r="I145" i="16"/>
  <c r="J145" i="16" s="1"/>
  <c r="M153" i="16"/>
  <c r="N153" i="16" s="1"/>
  <c r="I153" i="16"/>
  <c r="J153" i="16" s="1"/>
  <c r="N154" i="16"/>
  <c r="M169" i="16"/>
  <c r="N169" i="16" s="1"/>
  <c r="I169" i="16"/>
  <c r="J169" i="16" s="1"/>
  <c r="N170" i="16"/>
  <c r="M177" i="16"/>
  <c r="N177" i="16" s="1"/>
  <c r="I177" i="16"/>
  <c r="J177" i="16" s="1"/>
  <c r="M211" i="16"/>
  <c r="N211" i="16" s="1"/>
  <c r="I211" i="16"/>
  <c r="J211" i="16" s="1"/>
  <c r="N214" i="16"/>
  <c r="M223" i="16"/>
  <c r="N223" i="16" s="1"/>
  <c r="I223" i="16"/>
  <c r="J223" i="16" s="1"/>
  <c r="N226" i="16"/>
  <c r="M240" i="16"/>
  <c r="N240" i="16" s="1"/>
  <c r="I240" i="16"/>
  <c r="J240" i="16" s="1"/>
  <c r="N241" i="16"/>
  <c r="I250" i="16"/>
  <c r="J250" i="16" s="1"/>
  <c r="M276" i="16"/>
  <c r="N276" i="16" s="1"/>
  <c r="I276" i="16"/>
  <c r="J276" i="16" s="1"/>
  <c r="I289" i="16"/>
  <c r="J289" i="16" s="1"/>
  <c r="M130" i="16"/>
  <c r="N130" i="16" s="1"/>
  <c r="I130" i="16"/>
  <c r="J130" i="16" s="1"/>
  <c r="M149" i="16"/>
  <c r="N149" i="16" s="1"/>
  <c r="I149" i="16"/>
  <c r="J149" i="16" s="1"/>
  <c r="I9" i="16"/>
  <c r="I11" i="16"/>
  <c r="I13" i="16"/>
  <c r="I15" i="16"/>
  <c r="I17" i="16"/>
  <c r="L19" i="16"/>
  <c r="L21" i="16"/>
  <c r="L23" i="16"/>
  <c r="I30" i="16"/>
  <c r="J30" i="16" s="1"/>
  <c r="L31" i="16"/>
  <c r="I34" i="16"/>
  <c r="J34" i="16" s="1"/>
  <c r="L35" i="16"/>
  <c r="I37" i="16"/>
  <c r="J37" i="16" s="1"/>
  <c r="L38" i="16"/>
  <c r="L43" i="16"/>
  <c r="I46" i="16"/>
  <c r="J46" i="16" s="1"/>
  <c r="L47" i="16"/>
  <c r="I50" i="16"/>
  <c r="J50" i="16" s="1"/>
  <c r="I54" i="16"/>
  <c r="J54" i="16" s="1"/>
  <c r="I62" i="16"/>
  <c r="J62" i="16" s="1"/>
  <c r="I66" i="16"/>
  <c r="J66" i="16" s="1"/>
  <c r="L67" i="16"/>
  <c r="I70" i="16"/>
  <c r="J70" i="16" s="1"/>
  <c r="I74" i="16"/>
  <c r="J74" i="16" s="1"/>
  <c r="I77" i="16"/>
  <c r="J77" i="16" s="1"/>
  <c r="I81" i="16"/>
  <c r="J81" i="16" s="1"/>
  <c r="L82" i="16"/>
  <c r="I85" i="16"/>
  <c r="J85" i="16" s="1"/>
  <c r="I89" i="16"/>
  <c r="J89" i="16" s="1"/>
  <c r="M91" i="16"/>
  <c r="N91" i="16" s="1"/>
  <c r="M102" i="16"/>
  <c r="N102" i="16" s="1"/>
  <c r="L105" i="16"/>
  <c r="M106" i="16"/>
  <c r="N106" i="16" s="1"/>
  <c r="M113" i="16"/>
  <c r="N113" i="16" s="1"/>
  <c r="O111" i="16" s="1"/>
  <c r="M126" i="16"/>
  <c r="N126" i="16" s="1"/>
  <c r="I126" i="16"/>
  <c r="J126" i="16" s="1"/>
  <c r="M127" i="16"/>
  <c r="N127" i="16" s="1"/>
  <c r="M137" i="16"/>
  <c r="N137" i="16" s="1"/>
  <c r="I137" i="16"/>
  <c r="J137" i="16" s="1"/>
  <c r="M138" i="16"/>
  <c r="N138" i="16" s="1"/>
  <c r="L154" i="16"/>
  <c r="L170" i="16"/>
  <c r="M189" i="16"/>
  <c r="N189" i="16" s="1"/>
  <c r="I189" i="16"/>
  <c r="J189" i="16" s="1"/>
  <c r="M190" i="16"/>
  <c r="N190" i="16" s="1"/>
  <c r="M197" i="16"/>
  <c r="N197" i="16" s="1"/>
  <c r="I197" i="16"/>
  <c r="J197" i="16" s="1"/>
  <c r="M198" i="16"/>
  <c r="N198" i="16" s="1"/>
  <c r="L214" i="16"/>
  <c r="L226" i="16"/>
  <c r="L241" i="16"/>
  <c r="L242" i="16"/>
  <c r="M242" i="16"/>
  <c r="N242" i="16" s="1"/>
  <c r="M253" i="16"/>
  <c r="N253" i="16" s="1"/>
  <c r="I253" i="16"/>
  <c r="J253" i="16" s="1"/>
  <c r="M292" i="16"/>
  <c r="N292" i="16" s="1"/>
  <c r="I292" i="16"/>
  <c r="J292" i="16" s="1"/>
  <c r="N19" i="16"/>
  <c r="N396" i="16" s="1"/>
  <c r="N21" i="16"/>
  <c r="M193" i="16"/>
  <c r="N193" i="16" s="1"/>
  <c r="I193" i="16"/>
  <c r="J193" i="16" s="1"/>
  <c r="I267" i="16"/>
  <c r="J267" i="16" s="1"/>
  <c r="L90" i="16"/>
  <c r="M99" i="16"/>
  <c r="N99" i="16" s="1"/>
  <c r="O94" i="16" s="1"/>
  <c r="I99" i="16"/>
  <c r="J99" i="16" s="1"/>
  <c r="L102" i="16"/>
  <c r="N105" i="16"/>
  <c r="L106" i="16"/>
  <c r="M109" i="16"/>
  <c r="N109" i="16" s="1"/>
  <c r="I109" i="16"/>
  <c r="J109" i="16" s="1"/>
  <c r="L113" i="16"/>
  <c r="L127" i="16"/>
  <c r="L138" i="16"/>
  <c r="M165" i="16"/>
  <c r="N165" i="16" s="1"/>
  <c r="O160" i="16" s="1"/>
  <c r="I165" i="16"/>
  <c r="J165" i="16" s="1"/>
  <c r="M166" i="16"/>
  <c r="N166" i="16" s="1"/>
  <c r="M173" i="16"/>
  <c r="N173" i="16" s="1"/>
  <c r="I173" i="16"/>
  <c r="J173" i="16" s="1"/>
  <c r="M174" i="16"/>
  <c r="N174" i="16" s="1"/>
  <c r="L190" i="16"/>
  <c r="L198" i="16"/>
  <c r="M207" i="16"/>
  <c r="N207" i="16" s="1"/>
  <c r="I207" i="16"/>
  <c r="J207" i="16" s="1"/>
  <c r="M208" i="16"/>
  <c r="N208" i="16" s="1"/>
  <c r="M217" i="16"/>
  <c r="N217" i="16" s="1"/>
  <c r="I217" i="16"/>
  <c r="J217" i="16" s="1"/>
  <c r="M218" i="16"/>
  <c r="N218" i="16" s="1"/>
  <c r="M231" i="16"/>
  <c r="N231" i="16" s="1"/>
  <c r="I231" i="16"/>
  <c r="J231" i="16" s="1"/>
  <c r="M232" i="16"/>
  <c r="N232" i="16" s="1"/>
  <c r="M281" i="16"/>
  <c r="N281" i="16" s="1"/>
  <c r="L281" i="16"/>
  <c r="M249" i="16"/>
  <c r="N249" i="16" s="1"/>
  <c r="I249" i="16"/>
  <c r="J249" i="16" s="1"/>
  <c r="M254" i="16"/>
  <c r="N254" i="16" s="1"/>
  <c r="L254" i="16"/>
  <c r="I263" i="16"/>
  <c r="J263" i="16" s="1"/>
  <c r="M266" i="16"/>
  <c r="N266" i="16" s="1"/>
  <c r="I266" i="16"/>
  <c r="J266" i="16" s="1"/>
  <c r="M272" i="16"/>
  <c r="N272" i="16" s="1"/>
  <c r="I272" i="16"/>
  <c r="J272" i="16" s="1"/>
  <c r="M277" i="16"/>
  <c r="N277" i="16" s="1"/>
  <c r="L277" i="16"/>
  <c r="M288" i="16"/>
  <c r="N288" i="16" s="1"/>
  <c r="I288" i="16"/>
  <c r="J288" i="16" s="1"/>
  <c r="M293" i="16"/>
  <c r="N293" i="16" s="1"/>
  <c r="L293" i="16"/>
  <c r="I298" i="16"/>
  <c r="J298" i="16" s="1"/>
  <c r="I374" i="16"/>
  <c r="J374" i="16" s="1"/>
  <c r="M374" i="16"/>
  <c r="N374" i="16" s="1"/>
  <c r="I102" i="16"/>
  <c r="J102" i="16" s="1"/>
  <c r="I104" i="16"/>
  <c r="J104" i="16" s="1"/>
  <c r="I106" i="16"/>
  <c r="J106" i="16" s="1"/>
  <c r="I113" i="16"/>
  <c r="J113" i="16" s="1"/>
  <c r="I117" i="16"/>
  <c r="J117" i="16" s="1"/>
  <c r="I123" i="16"/>
  <c r="J123" i="16" s="1"/>
  <c r="I127" i="16"/>
  <c r="J127" i="16" s="1"/>
  <c r="I131" i="16"/>
  <c r="J131" i="16" s="1"/>
  <c r="I138" i="16"/>
  <c r="J138" i="16" s="1"/>
  <c r="I150" i="16"/>
  <c r="J150" i="16" s="1"/>
  <c r="I154" i="16"/>
  <c r="J154" i="16" s="1"/>
  <c r="I166" i="16"/>
  <c r="J166" i="16" s="1"/>
  <c r="I170" i="16"/>
  <c r="J170" i="16" s="1"/>
  <c r="I174" i="16"/>
  <c r="J174" i="16" s="1"/>
  <c r="I184" i="16"/>
  <c r="J184" i="16" s="1"/>
  <c r="I190" i="16"/>
  <c r="J190" i="16" s="1"/>
  <c r="I194" i="16"/>
  <c r="J194" i="16" s="1"/>
  <c r="I198" i="16"/>
  <c r="J198" i="16" s="1"/>
  <c r="I208" i="16"/>
  <c r="J208" i="16" s="1"/>
  <c r="I214" i="16"/>
  <c r="J214" i="16" s="1"/>
  <c r="I218" i="16"/>
  <c r="J218" i="16" s="1"/>
  <c r="I226" i="16"/>
  <c r="J226" i="16" s="1"/>
  <c r="I232" i="16"/>
  <c r="J232" i="16" s="1"/>
  <c r="I241" i="16"/>
  <c r="J241" i="16" s="1"/>
  <c r="M250" i="16"/>
  <c r="N250" i="16" s="1"/>
  <c r="L250" i="16"/>
  <c r="I258" i="16"/>
  <c r="J258" i="16" s="1"/>
  <c r="M267" i="16"/>
  <c r="N267" i="16" s="1"/>
  <c r="L267" i="16"/>
  <c r="M273" i="16"/>
  <c r="N273" i="16" s="1"/>
  <c r="L273" i="16"/>
  <c r="I281" i="16"/>
  <c r="J281" i="16" s="1"/>
  <c r="M284" i="16"/>
  <c r="N284" i="16" s="1"/>
  <c r="I284" i="16"/>
  <c r="J284" i="16" s="1"/>
  <c r="M289" i="16"/>
  <c r="N289" i="16" s="1"/>
  <c r="L289" i="16"/>
  <c r="L305" i="16"/>
  <c r="I350" i="16"/>
  <c r="J350" i="16" s="1"/>
  <c r="M350" i="16"/>
  <c r="N350" i="16" s="1"/>
  <c r="I114" i="16"/>
  <c r="J114" i="16" s="1"/>
  <c r="I124" i="16"/>
  <c r="J124" i="16" s="1"/>
  <c r="I128" i="16"/>
  <c r="J128" i="16" s="1"/>
  <c r="I132" i="16"/>
  <c r="J132" i="16" s="1"/>
  <c r="I139" i="16"/>
  <c r="J139" i="16" s="1"/>
  <c r="I143" i="16"/>
  <c r="J143" i="16" s="1"/>
  <c r="I157" i="16"/>
  <c r="J157" i="16" s="1"/>
  <c r="I163" i="16"/>
  <c r="J163" i="16" s="1"/>
  <c r="I167" i="16"/>
  <c r="J167" i="16" s="1"/>
  <c r="I171" i="16"/>
  <c r="J171" i="16" s="1"/>
  <c r="I185" i="16"/>
  <c r="J185" i="16" s="1"/>
  <c r="I191" i="16"/>
  <c r="J191" i="16" s="1"/>
  <c r="I195" i="16"/>
  <c r="J195" i="16" s="1"/>
  <c r="I199" i="16"/>
  <c r="J199" i="16" s="1"/>
  <c r="I209" i="16"/>
  <c r="J209" i="16" s="1"/>
  <c r="I215" i="16"/>
  <c r="J215" i="16" s="1"/>
  <c r="I221" i="16"/>
  <c r="J221" i="16" s="1"/>
  <c r="I227" i="16"/>
  <c r="J227" i="16" s="1"/>
  <c r="I238" i="16"/>
  <c r="J238" i="16" s="1"/>
  <c r="I254" i="16"/>
  <c r="J254" i="16" s="1"/>
  <c r="M257" i="16"/>
  <c r="N257" i="16" s="1"/>
  <c r="O236" i="16" s="1"/>
  <c r="I257" i="16"/>
  <c r="J257" i="16" s="1"/>
  <c r="M263" i="16"/>
  <c r="N263" i="16" s="1"/>
  <c r="L263" i="16"/>
  <c r="I277" i="16"/>
  <c r="J277" i="16" s="1"/>
  <c r="M280" i="16"/>
  <c r="N280" i="16" s="1"/>
  <c r="I280" i="16"/>
  <c r="J280" i="16" s="1"/>
  <c r="I293" i="16"/>
  <c r="J293" i="16" s="1"/>
  <c r="M297" i="16"/>
  <c r="N297" i="16" s="1"/>
  <c r="I297" i="16"/>
  <c r="J297" i="16" s="1"/>
  <c r="M305" i="16"/>
  <c r="N305" i="16" s="1"/>
  <c r="O301" i="16" s="1"/>
  <c r="I305" i="16"/>
  <c r="J305" i="16" s="1"/>
  <c r="M309" i="16"/>
  <c r="N309" i="16" s="1"/>
  <c r="I309" i="16"/>
  <c r="J309" i="16" s="1"/>
  <c r="M313" i="16"/>
  <c r="N313" i="16" s="1"/>
  <c r="I313" i="16"/>
  <c r="J313" i="16" s="1"/>
  <c r="N314" i="16"/>
  <c r="M325" i="16"/>
  <c r="N325" i="16" s="1"/>
  <c r="I325" i="16"/>
  <c r="J325" i="16" s="1"/>
  <c r="L295" i="16"/>
  <c r="M306" i="16"/>
  <c r="N306" i="16" s="1"/>
  <c r="L314" i="16"/>
  <c r="M317" i="16"/>
  <c r="N317" i="16" s="1"/>
  <c r="I317" i="16"/>
  <c r="J317" i="16" s="1"/>
  <c r="N318" i="16"/>
  <c r="M378" i="16"/>
  <c r="N378" i="16" s="1"/>
  <c r="M386" i="16"/>
  <c r="N386" i="16" s="1"/>
  <c r="I243" i="16"/>
  <c r="J243" i="16" s="1"/>
  <c r="I247" i="16"/>
  <c r="J247" i="16" s="1"/>
  <c r="I251" i="16"/>
  <c r="J251" i="16" s="1"/>
  <c r="I255" i="16"/>
  <c r="J255" i="16" s="1"/>
  <c r="I259" i="16"/>
  <c r="J259" i="16" s="1"/>
  <c r="I264" i="16"/>
  <c r="J264" i="16" s="1"/>
  <c r="I274" i="16"/>
  <c r="J274" i="16" s="1"/>
  <c r="I278" i="16"/>
  <c r="J278" i="16" s="1"/>
  <c r="I282" i="16"/>
  <c r="J282" i="16" s="1"/>
  <c r="I290" i="16"/>
  <c r="J290" i="16" s="1"/>
  <c r="I294" i="16"/>
  <c r="J294" i="16" s="1"/>
  <c r="M298" i="16"/>
  <c r="N298" i="16" s="1"/>
  <c r="L298" i="16"/>
  <c r="L318" i="16"/>
  <c r="M321" i="16"/>
  <c r="N321" i="16" s="1"/>
  <c r="I321" i="16"/>
  <c r="J321" i="16" s="1"/>
  <c r="M322" i="16"/>
  <c r="N322" i="16" s="1"/>
  <c r="M338" i="16"/>
  <c r="N338" i="16" s="1"/>
  <c r="M342" i="16"/>
  <c r="N342" i="16" s="1"/>
  <c r="L384" i="16"/>
  <c r="L388" i="16"/>
  <c r="I306" i="16"/>
  <c r="J306" i="16" s="1"/>
  <c r="I314" i="16"/>
  <c r="J314" i="16" s="1"/>
  <c r="I318" i="16"/>
  <c r="J318" i="16" s="1"/>
  <c r="I322" i="16"/>
  <c r="J322" i="16" s="1"/>
  <c r="L328" i="16"/>
  <c r="L332" i="16"/>
  <c r="L336" i="16"/>
  <c r="L340" i="16"/>
  <c r="M351" i="16"/>
  <c r="N351" i="16" s="1"/>
  <c r="I351" i="16"/>
  <c r="J351" i="16" s="1"/>
  <c r="M355" i="16"/>
  <c r="N355" i="16" s="1"/>
  <c r="O345" i="16" s="1"/>
  <c r="I355" i="16"/>
  <c r="J355" i="16" s="1"/>
  <c r="M363" i="16"/>
  <c r="N363" i="16" s="1"/>
  <c r="I363" i="16"/>
  <c r="J363" i="16" s="1"/>
  <c r="M367" i="16"/>
  <c r="N367" i="16" s="1"/>
  <c r="I367" i="16"/>
  <c r="J367" i="16" s="1"/>
  <c r="M371" i="16"/>
  <c r="N371" i="16" s="1"/>
  <c r="I371" i="16"/>
  <c r="J371" i="16" s="1"/>
  <c r="M375" i="16"/>
  <c r="N375" i="16" s="1"/>
  <c r="I375" i="16"/>
  <c r="J375" i="16" s="1"/>
  <c r="M379" i="16"/>
  <c r="N379" i="16" s="1"/>
  <c r="I379" i="16"/>
  <c r="J379" i="16" s="1"/>
  <c r="M383" i="16"/>
  <c r="N383" i="16" s="1"/>
  <c r="I383" i="16"/>
  <c r="J383" i="16" s="1"/>
  <c r="M387" i="16"/>
  <c r="N387" i="16" s="1"/>
  <c r="I387" i="16"/>
  <c r="J387" i="16" s="1"/>
  <c r="N388" i="16"/>
  <c r="M327" i="16"/>
  <c r="N327" i="16" s="1"/>
  <c r="I327" i="16"/>
  <c r="J327" i="16" s="1"/>
  <c r="M331" i="16"/>
  <c r="N331" i="16" s="1"/>
  <c r="I331" i="16"/>
  <c r="J331" i="16" s="1"/>
  <c r="M335" i="16"/>
  <c r="N335" i="16" s="1"/>
  <c r="I335" i="16"/>
  <c r="J335" i="16" s="1"/>
  <c r="M339" i="16"/>
  <c r="N339" i="16" s="1"/>
  <c r="I339" i="16"/>
  <c r="J339" i="16" s="1"/>
  <c r="M343" i="16"/>
  <c r="N343" i="16" s="1"/>
  <c r="I343" i="16"/>
  <c r="J343" i="16" s="1"/>
  <c r="I328" i="16"/>
  <c r="J328" i="16" s="1"/>
  <c r="I332" i="16"/>
  <c r="J332" i="16" s="1"/>
  <c r="I336" i="16"/>
  <c r="J336" i="16" s="1"/>
  <c r="I340" i="16"/>
  <c r="J340" i="16" s="1"/>
  <c r="I348" i="16"/>
  <c r="J348" i="16" s="1"/>
  <c r="I352" i="16"/>
  <c r="J352" i="16" s="1"/>
  <c r="I356" i="16"/>
  <c r="J356" i="16" s="1"/>
  <c r="I364" i="16"/>
  <c r="J364" i="16" s="1"/>
  <c r="I368" i="16"/>
  <c r="J368" i="16" s="1"/>
  <c r="I372" i="16"/>
  <c r="J372" i="16" s="1"/>
  <c r="I380" i="16"/>
  <c r="J380" i="16" s="1"/>
  <c r="I384" i="16"/>
  <c r="J384" i="16" s="1"/>
  <c r="N397" i="16" l="1"/>
  <c r="N398" i="16" s="1"/>
  <c r="O261" i="16"/>
  <c r="O269" i="16"/>
  <c r="A11" i="16"/>
  <c r="O6" i="16"/>
  <c r="O119" i="16"/>
  <c r="O203" i="16"/>
  <c r="O179" i="16"/>
  <c r="A10" i="16"/>
  <c r="A12" i="16" l="1"/>
  <c r="O396" i="16"/>
  <c r="O398" i="16" l="1"/>
  <c r="O397" i="16"/>
  <c r="A14" i="16"/>
  <c r="A13" i="16"/>
  <c r="A15" i="16" l="1"/>
  <c r="A16" i="16" l="1"/>
  <c r="A17" i="16"/>
  <c r="A19" i="16" s="1"/>
  <c r="A20" i="16" l="1"/>
  <c r="A21" i="16" l="1"/>
  <c r="A22" i="16" l="1"/>
  <c r="A23" i="16" s="1"/>
  <c r="A25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3" i="16" s="1"/>
  <c r="A44" i="16" s="1"/>
  <c r="A45" i="16" s="1"/>
  <c r="A46" i="16" s="1"/>
  <c r="A47" i="16" s="1"/>
  <c r="A48" i="16" s="1"/>
  <c r="A49" i="16" s="1"/>
  <c r="A50" i="16" s="1"/>
  <c r="A53" i="16" s="1"/>
  <c r="A54" i="16" s="1"/>
  <c r="A57" i="16" s="1"/>
  <c r="A60" i="16" s="1"/>
  <c r="A61" i="16" s="1"/>
  <c r="A62" i="16" s="1"/>
  <c r="A65" i="16" s="1"/>
  <c r="A66" i="16" s="1"/>
  <c r="A67" i="16" s="1"/>
  <c r="A68" i="16" s="1"/>
  <c r="A69" i="16" s="1"/>
  <c r="A70" i="16" s="1"/>
  <c r="A73" i="16" s="1"/>
  <c r="A74" i="16" s="1"/>
  <c r="A77" i="16" s="1"/>
  <c r="A80" i="16" s="1"/>
  <c r="A81" i="16" s="1"/>
  <c r="A82" i="16" s="1"/>
  <c r="A83" i="16" s="1"/>
  <c r="A84" i="16" s="1"/>
  <c r="A85" i="16" s="1"/>
  <c r="A88" i="16" s="1"/>
  <c r="A89" i="16" s="1"/>
  <c r="A90" i="16" s="1"/>
  <c r="A91" i="16" s="1"/>
  <c r="A92" i="16" s="1"/>
  <c r="A97" i="16" s="1"/>
  <c r="A98" i="16" s="1"/>
  <c r="A99" i="16" s="1"/>
  <c r="A102" i="16" s="1"/>
  <c r="A103" i="16" s="1"/>
  <c r="A104" i="16" s="1"/>
  <c r="A105" i="16" s="1"/>
  <c r="A106" i="16" s="1"/>
  <c r="A109" i="16" s="1"/>
  <c r="A113" i="16" s="1"/>
  <c r="A114" i="16" s="1"/>
  <c r="A115" i="16" s="1"/>
  <c r="A116" i="16" s="1"/>
  <c r="A117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7" i="16" s="1"/>
  <c r="A138" i="16" s="1"/>
  <c r="A139" i="16" s="1"/>
  <c r="A140" i="16" s="1"/>
  <c r="A143" i="16" s="1"/>
  <c r="A144" i="16" s="1"/>
  <c r="A145" i="16" s="1"/>
  <c r="A148" i="16" s="1"/>
  <c r="A149" i="16" s="1"/>
  <c r="A150" i="16" s="1"/>
  <c r="A153" i="16" s="1"/>
  <c r="A154" i="16" s="1"/>
  <c r="A157" i="16" s="1"/>
  <c r="A158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82" i="16" s="1"/>
  <c r="A183" i="16" s="1"/>
  <c r="A184" i="16" s="1"/>
  <c r="A185" i="16" s="1"/>
  <c r="A186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6" i="16" s="1"/>
  <c r="A207" i="16" s="1"/>
  <c r="A208" i="16" s="1"/>
  <c r="A209" i="16" s="1"/>
  <c r="A210" i="16" s="1"/>
  <c r="A211" i="16" s="1"/>
  <c r="A214" i="16" s="1"/>
  <c r="A215" i="16" s="1"/>
  <c r="A216" i="16" s="1"/>
  <c r="A217" i="16" s="1"/>
  <c r="A218" i="16" s="1"/>
  <c r="A221" i="16" s="1"/>
  <c r="A222" i="16" s="1"/>
  <c r="A223" i="16" s="1"/>
  <c r="A226" i="16" s="1"/>
  <c r="A227" i="16" s="1"/>
  <c r="A228" i="16" s="1"/>
  <c r="A231" i="16" s="1"/>
  <c r="A232" i="16" s="1"/>
  <c r="A233" i="16" s="1"/>
  <c r="A234" i="16" s="1"/>
  <c r="A238" i="16" s="1"/>
  <c r="A239" i="16" s="1"/>
  <c r="A240" i="16" s="1"/>
  <c r="A241" i="16" s="1"/>
  <c r="A242" i="16" s="1"/>
  <c r="A243" i="16" s="1"/>
  <c r="A244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3" i="16" s="1"/>
  <c r="A264" i="16" s="1"/>
  <c r="A265" i="16" s="1"/>
  <c r="A266" i="16" s="1"/>
  <c r="A267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4" i="16" s="1"/>
  <c r="A305" i="16" s="1"/>
  <c r="A306" i="16" s="1"/>
  <c r="A307" i="16" s="1"/>
  <c r="A308" i="16" s="1"/>
  <c r="A309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8" i="16" s="1"/>
  <c r="A379" i="16" s="1"/>
  <c r="A380" i="16" s="1"/>
  <c r="A383" i="16" s="1"/>
  <c r="A384" i="16" s="1"/>
  <c r="A385" i="16" s="1"/>
  <c r="A386" i="16" s="1"/>
  <c r="A387" i="16" s="1"/>
  <c r="A388" i="16" s="1"/>
  <c r="A389" i="16" s="1"/>
  <c r="A393" i="16" s="1"/>
</calcChain>
</file>

<file path=xl/sharedStrings.xml><?xml version="1.0" encoding="utf-8"?>
<sst xmlns="http://schemas.openxmlformats.org/spreadsheetml/2006/main" count="636" uniqueCount="353">
  <si>
    <t>PROJECT ID:</t>
  </si>
  <si>
    <t>RAJYOGA MEDICATION RESEARCH CENTER</t>
  </si>
  <si>
    <t>ADDRESS:</t>
  </si>
  <si>
    <t>DATE:</t>
  </si>
  <si>
    <t>SR #</t>
  </si>
  <si>
    <t>CSI SECT</t>
  </si>
  <si>
    <t>DESCRIPTION</t>
  </si>
  <si>
    <t>QUANTITY</t>
  </si>
  <si>
    <t>WASTAGE
(10%)</t>
  </si>
  <si>
    <t>QTY WITH
WASTAGE</t>
  </si>
  <si>
    <t>UNIT OF
MEASURMENT</t>
  </si>
  <si>
    <t>UNIT LABOR COST</t>
  </si>
  <si>
    <t>TOTAL LABOR COST</t>
  </si>
  <si>
    <t>TOTAL LABOR HOURS</t>
  </si>
  <si>
    <t>UNIT MATERIAL COST</t>
  </si>
  <si>
    <t>TOTAL MATERIAL COST</t>
  </si>
  <si>
    <t>UNIT TOAL COST</t>
  </si>
  <si>
    <t>TOTAL ITEM
COST</t>
  </si>
  <si>
    <t>TOTAL TRADE
COST</t>
  </si>
  <si>
    <t>DIV.01</t>
  </si>
  <si>
    <t>GENERAL CONDITIONS</t>
  </si>
  <si>
    <t>Permits Documentation And Fees</t>
  </si>
  <si>
    <t>LS</t>
  </si>
  <si>
    <t>Hazardous Waste Or Disposal Work</t>
  </si>
  <si>
    <t>Owner Purchased, Contractor Installed Items</t>
  </si>
  <si>
    <t>Contractors Use Of New And Existing Facilities</t>
  </si>
  <si>
    <t>Correction Of Unsatisfactory Conditions</t>
  </si>
  <si>
    <t>Restoration Of Unit Damaged During Installation</t>
  </si>
  <si>
    <t xml:space="preserve">Replacement Of Units Which Cannot Be Restored </t>
  </si>
  <si>
    <t>Maintaining Existing Construction In Weather High Conditions</t>
  </si>
  <si>
    <t>Signage</t>
  </si>
  <si>
    <t>Supervisory Personnel</t>
  </si>
  <si>
    <t/>
  </si>
  <si>
    <t>Temporary Services</t>
  </si>
  <si>
    <t>Water</t>
  </si>
  <si>
    <t>Lighting And Power</t>
  </si>
  <si>
    <t>Toilet Facilities</t>
  </si>
  <si>
    <t>Material Storage</t>
  </si>
  <si>
    <t>Contractor's Safety Program</t>
  </si>
  <si>
    <t>EXISTING CONDITIONS</t>
  </si>
  <si>
    <t>SITEWORKS</t>
  </si>
  <si>
    <t>Install 24"x24" Catch Basin w/Parkway Grate</t>
  </si>
  <si>
    <t>EA</t>
  </si>
  <si>
    <t>Install 12"x12" Catch Basin w/ADA Grate</t>
  </si>
  <si>
    <t>Install 8"x8" Catch Basin w/Parkway Grate</t>
  </si>
  <si>
    <t>Install 18"x18" Catch Basin w/Parkway Grate</t>
  </si>
  <si>
    <t>New Site Light Post</t>
  </si>
  <si>
    <t>4" PCC Sidewalk</t>
  </si>
  <si>
    <t>SF</t>
  </si>
  <si>
    <t>6" PCC Sidewalk</t>
  </si>
  <si>
    <t>4" AC / 8" AB Pavement</t>
  </si>
  <si>
    <t>6" Curb</t>
  </si>
  <si>
    <t>LF</t>
  </si>
  <si>
    <t>Remove and replace 6" Curb and Gutter</t>
  </si>
  <si>
    <t>Saw cut existing Pavement</t>
  </si>
  <si>
    <t>STORM DRAINAGE</t>
  </si>
  <si>
    <t>4" PVC Storm Drain</t>
  </si>
  <si>
    <t>6" PVC Storm Drain</t>
  </si>
  <si>
    <t>8" PVC Storm Drain</t>
  </si>
  <si>
    <t>12" PVC Storm Drain</t>
  </si>
  <si>
    <t>18" PVC Storm Drain</t>
  </si>
  <si>
    <t>36" Perforated Pipe for Water Treatment</t>
  </si>
  <si>
    <t>4" Storm Drain Cleanout</t>
  </si>
  <si>
    <t>Storm Drain Inlet</t>
  </si>
  <si>
    <t>PRIVATE UTILITY</t>
  </si>
  <si>
    <t>4" PVC Sewer (including excavation and backfilling)</t>
  </si>
  <si>
    <t>6" PVC Sewer (including excavation and backfilling)</t>
  </si>
  <si>
    <t>PRIVATE UNDERGROUND FIRE</t>
  </si>
  <si>
    <t>8" PVC Fire Service</t>
  </si>
  <si>
    <t>TREES</t>
  </si>
  <si>
    <t>Bailey Acacia</t>
  </si>
  <si>
    <t>Arbutus Multi-Trunk</t>
  </si>
  <si>
    <t>Palo Verde</t>
  </si>
  <si>
    <t>SHRUBS</t>
  </si>
  <si>
    <t>Zwartkop Aeonium</t>
  </si>
  <si>
    <t>Variegated Century Plant</t>
  </si>
  <si>
    <t>Lily Turf</t>
  </si>
  <si>
    <t>Dwarf Mat Rush</t>
  </si>
  <si>
    <t>New Zealand Flax</t>
  </si>
  <si>
    <t>Low Cost Rosemary</t>
  </si>
  <si>
    <t>HARDSCAPE</t>
  </si>
  <si>
    <t>Integral Color Concrete Shadow Slate</t>
  </si>
  <si>
    <t>Integral Color Concrete Scofield Winter Beige</t>
  </si>
  <si>
    <t>SITE RETAINING WALL</t>
  </si>
  <si>
    <t>42" wide X 12" deep wall foundation concrete w/ #5 @ 16" O.C ( T&amp;B) Ea. Way</t>
  </si>
  <si>
    <t>CY</t>
  </si>
  <si>
    <t>SITE LIGHTING ITEMS</t>
  </si>
  <si>
    <t>P-4: Parking lot pole lighting fixture, 25' height, 4" dia.</t>
  </si>
  <si>
    <t xml:space="preserve">P-1: Single head exterior pole light, type 3, straight round steel pole, 15' height, 4" dia. </t>
  </si>
  <si>
    <t xml:space="preserve">P-2: Double head exterior pole light, type 3, straight round steel pole, 15' height, 4" dia. </t>
  </si>
  <si>
    <t>P-6: Exterior court bollard light</t>
  </si>
  <si>
    <t>Uplights for sculpture</t>
  </si>
  <si>
    <t>P-7: Building exterior trellis light</t>
  </si>
  <si>
    <t>SITE POWER ITEMS</t>
  </si>
  <si>
    <t>Disconnect switches, ( Weather protected )</t>
  </si>
  <si>
    <t>Pull box, ( Weather protected )</t>
  </si>
  <si>
    <t>Smoke detectors</t>
  </si>
  <si>
    <t>Junction boxes</t>
  </si>
  <si>
    <t>Junction box, ( Weather protected )</t>
  </si>
  <si>
    <t>CONCRETE</t>
  </si>
  <si>
    <t>GRADE BEAMS</t>
  </si>
  <si>
    <t>16" wide X 18" deep concrete grade beam w/ 2-#7 top &amp; bottom reinforcement, #3 ties @ 8" O.C</t>
  </si>
  <si>
    <t>12" wide X 18" deep concrete grade beam w/ 2-#4 cont. top &amp; bottom, #3 stirups @ 12" O.C reinforcement ( #4 dowels @ 12" O.C )</t>
  </si>
  <si>
    <t>24" wide X 18" deep concrete grade beam w/ 2-#4 cont. top &amp; bottom, #3 stirups @ 12" O.C reinforcement ( #4 dowels @ 12" O.C )</t>
  </si>
  <si>
    <t>FOUNDATION CONCRETE</t>
  </si>
  <si>
    <t>F3: 6' length X 4' wide X 24" deep foundation concrete, ( 5-#5 top, 5-#6 bottom reinforcement w/ 7-#5 top &amp; bottom short rebars )</t>
  </si>
  <si>
    <t>F4: 5' wide X 24" deep foundation cocnrete w/ 5-#5 t&amp;b &amp; #5@12" top &amp; bottom reinforcement</t>
  </si>
  <si>
    <t>F2: 6' length X 3' wide X 24" deep foundation concrete, ( 5-#5 top, 5-#6 bottom reinforcement w/ 7-#5 top &amp; bottom short rebars )</t>
  </si>
  <si>
    <t>F5: 11' length X 3' wide X 24" deep foundation concrete, ( 4-#5 top, 4-#6 bottom reinforcement w/ 12-#5 top &amp; bottom short rebars )</t>
  </si>
  <si>
    <t>F1: 2' length X 2' wide X 16" deep foundation concrete, ( 4-#5 top w/ 4-#5 bottom short rebars )</t>
  </si>
  <si>
    <t>CONCRETE SLABS</t>
  </si>
  <si>
    <t>4" net thick concrete slab w/ #4 @ 18" O.C E.W reinforcement, 2" moist sand over 6" mil vapor retarder &amp; properly prepared fill</t>
  </si>
  <si>
    <t>METALS</t>
  </si>
  <si>
    <t>6"X6"X1/4" steel tube columns</t>
  </si>
  <si>
    <t>6"X6"X1/4" steel tube canopy posts</t>
  </si>
  <si>
    <t>7"X9"X3/8" steel base plate</t>
  </si>
  <si>
    <t>4"X4"X1/4" steel tube beam</t>
  </si>
  <si>
    <t>6"X10"X1/4" steel tube beam</t>
  </si>
  <si>
    <t>WOOD, PLASTICS &amp; COMPOSITES</t>
  </si>
  <si>
    <t>FRAMING</t>
  </si>
  <si>
    <t>6"X6" P.T wooden post</t>
  </si>
  <si>
    <t>4"X6" P.T wooden post</t>
  </si>
  <si>
    <t>6"X6" wooden headers</t>
  </si>
  <si>
    <t>6"X10" wooden headers</t>
  </si>
  <si>
    <t>4"X10" wooden beam</t>
  </si>
  <si>
    <t>2"X10" roof rafters</t>
  </si>
  <si>
    <t>5-1/4" X 11-7/8" wooden beam</t>
  </si>
  <si>
    <t xml:space="preserve">2"X8" roof rafters @ 16" O.C </t>
  </si>
  <si>
    <t xml:space="preserve">2"X10" roof rafters @ 16" O.C </t>
  </si>
  <si>
    <t xml:space="preserve">2"X8" ceiling joist @ 16" O.C </t>
  </si>
  <si>
    <t>15/32" roof plywood sheathing</t>
  </si>
  <si>
    <t>WALL TYPES</t>
  </si>
  <si>
    <t xml:space="preserve">Wall W6A* </t>
  </si>
  <si>
    <t>2x6 Wood Studs @ 16" OC</t>
  </si>
  <si>
    <t xml:space="preserve">5/8" Gypsum Wall Board </t>
  </si>
  <si>
    <t xml:space="preserve">1/2" Homasate </t>
  </si>
  <si>
    <t>R-13 Batt Insulation</t>
  </si>
  <si>
    <t xml:space="preserve">Wall W6A </t>
  </si>
  <si>
    <t>5/8" Gypsum Wall Board</t>
  </si>
  <si>
    <t>Wall W6F</t>
  </si>
  <si>
    <t>Wall M8F</t>
  </si>
  <si>
    <t>7/8" Furring Channels @ 16" OC</t>
  </si>
  <si>
    <t>MILLWORK</t>
  </si>
  <si>
    <t>18" Deep Shelves</t>
  </si>
  <si>
    <t>GS17 : Green Screen Column</t>
  </si>
  <si>
    <t>THERMAL &amp; MOISTURE PROTECTION</t>
  </si>
  <si>
    <t>ROOFING</t>
  </si>
  <si>
    <t>Vapor Retarder</t>
  </si>
  <si>
    <t>Roofing Cover Board</t>
  </si>
  <si>
    <t>Rigid Insulation</t>
  </si>
  <si>
    <t>Parapet Wall</t>
  </si>
  <si>
    <t>Prefinished Metal Cap</t>
  </si>
  <si>
    <t>Wood Blocking</t>
  </si>
  <si>
    <t>Flexible Flashing Membrane Over PT Wood Blocking</t>
  </si>
  <si>
    <t>Counter Flashing</t>
  </si>
  <si>
    <t>Cont. Sealant</t>
  </si>
  <si>
    <t>Weather Barrier Membrane</t>
  </si>
  <si>
    <t>Cont. Cant Strip</t>
  </si>
  <si>
    <t>Exhaust Vent</t>
  </si>
  <si>
    <t>Roof Drain</t>
  </si>
  <si>
    <t>Roof Walkway Pads</t>
  </si>
  <si>
    <t>OPENINGS</t>
  </si>
  <si>
    <t>DOORS</t>
  </si>
  <si>
    <t>6'-8"x2'-10" Wooden Door</t>
  </si>
  <si>
    <t>6'-8"x5'-8" Wooden Door</t>
  </si>
  <si>
    <t>7'-0"x3'-0" Hollow Metal Door</t>
  </si>
  <si>
    <t>7'-0"x3'-0" Wooden Door</t>
  </si>
  <si>
    <t>7'-0x3'-0" Aluminum Door</t>
  </si>
  <si>
    <t>WINDOWS</t>
  </si>
  <si>
    <t>0'-10"x2'-6" Window</t>
  </si>
  <si>
    <t>1'-0"x2'-6" Window</t>
  </si>
  <si>
    <t>1'-2"x2'-6" Window</t>
  </si>
  <si>
    <t>1'-4"x2'-4" Window</t>
  </si>
  <si>
    <t>1'-4"x2'-6" Window</t>
  </si>
  <si>
    <t>10'-0"x2'-6" Window</t>
  </si>
  <si>
    <t>2'-6"x4'-9" Window</t>
  </si>
  <si>
    <t>3'-10 1/4"x1'-2 1/4" Skylight</t>
  </si>
  <si>
    <t>5'-2"x8'-0" Window</t>
  </si>
  <si>
    <t>5'-6"x3'-6" Window</t>
  </si>
  <si>
    <t>6'-6"x1'-0" Window</t>
  </si>
  <si>
    <t>6'-6"x1'-10" Window</t>
  </si>
  <si>
    <t>6'-8"x1'-0" Window</t>
  </si>
  <si>
    <t>FINISHES</t>
  </si>
  <si>
    <t>WALL FINISHES</t>
  </si>
  <si>
    <t>PT-11 : Paint @ Walls, Scrubtough, Frazee Paint CL1811W, Taylor</t>
  </si>
  <si>
    <t>PT-12 : Paint @ Walls, Scrubtough, Frazee Paint CL1743M, Yellow</t>
  </si>
  <si>
    <t>PT-13 : Paint @ Walls, Scrubtough, Frazee Paint CL2661W, Salisbury</t>
  </si>
  <si>
    <t>CT-05 : Wall Tile, American Olean, Industrial Gray, 12x12 Field Tile</t>
  </si>
  <si>
    <t>CT-06 : Wall Tile, Dal Tile, Keystones, Bullnose Trim, 1x1 Stretchers S-862</t>
  </si>
  <si>
    <t>CT-07 : Wall Tile, Dal Tile, Keystones, Bullnose Trim, 1x1 Stretchers S-862</t>
  </si>
  <si>
    <t>FLOOR FINISHES</t>
  </si>
  <si>
    <t>CT-01 : Floor Tile, Dal Tile, Invoke ID04 Evening Veil, 6x24 Field Tile Offset Square Set</t>
  </si>
  <si>
    <t>CT-02 : Floor Tile, Dal Tile, Invoke ID03 Copper Haze, 6x24 Field Tile Offset Square Set</t>
  </si>
  <si>
    <t>CT-03 : Floor Tile, Crossvile E1101 Color Blox EC-Sandbox-12x12 Field Tile Offset Square Set</t>
  </si>
  <si>
    <t>CT-04 : Floor Tile, E1108 Color Blox EC-Sea Otter-12x12 Field Tile Offset Square Set</t>
  </si>
  <si>
    <t>PT-31 : H&amp;C Concrete, Color TBD</t>
  </si>
  <si>
    <t>CEILING FINISHES</t>
  </si>
  <si>
    <t>5/8" GWB Ceiling</t>
  </si>
  <si>
    <t>PT-21 : Paint @ Ceiling, Scrubtough, Frazee Paint 501, Shell White</t>
  </si>
  <si>
    <t>PT-22 : Paint @ Ceiling, Scrubtough, Frazee Paint CL2877N, Diesel</t>
  </si>
  <si>
    <t>EXTERIOR FINISHES</t>
  </si>
  <si>
    <t xml:space="preserve">Exterior Stucco System </t>
  </si>
  <si>
    <t>Exterior Stucco System w/ Combed Texture</t>
  </si>
  <si>
    <t>Roof Top Equipment Screen Wall</t>
  </si>
  <si>
    <t>DECORATIVE MATERIALS</t>
  </si>
  <si>
    <t>WB-01 : Johnsonite TP Wall Base, Mandalay 4-1/2" H, 44 Dark Brown</t>
  </si>
  <si>
    <t>WB-02 : Johnsonite TP Wall Base, Mandalay 4-1/2" H, 283 Toast</t>
  </si>
  <si>
    <t>WB-03 : Johnsonite TP Wall Base w/ Toe, Traditional 6" H w/ Toe, 44 Dark Brown</t>
  </si>
  <si>
    <t>CT-12 : Dal Tile, Cityline, D171 Cityline Kohl - 1" Cove Base C-813</t>
  </si>
  <si>
    <t>SPECIALITIES</t>
  </si>
  <si>
    <t>Grab Bars</t>
  </si>
  <si>
    <t>Hand Dryer</t>
  </si>
  <si>
    <t>RECY1 : Recycle Bin</t>
  </si>
  <si>
    <t>Soap Dispenser</t>
  </si>
  <si>
    <t>Tissue Dispenser</t>
  </si>
  <si>
    <t>Toilet Partition Wall</t>
  </si>
  <si>
    <t>2'-0"x4'-0" Mirror</t>
  </si>
  <si>
    <t>SIGNAGE</t>
  </si>
  <si>
    <t xml:space="preserve">Braille Fire Exit Sign </t>
  </si>
  <si>
    <t xml:space="preserve">Bronze Artwork Plaque </t>
  </si>
  <si>
    <t>Bronze Building Plaque</t>
  </si>
  <si>
    <t xml:space="preserve">Building Identification </t>
  </si>
  <si>
    <t xml:space="preserve">Bus Stop/Stall Signs </t>
  </si>
  <si>
    <t>Downspouts Nozzle Labels</t>
  </si>
  <si>
    <t>Human Trafficking</t>
  </si>
  <si>
    <t xml:space="preserve">Leed Education Sign </t>
  </si>
  <si>
    <t xml:space="preserve">No Smoking Sign </t>
  </si>
  <si>
    <t>Recycling Sign</t>
  </si>
  <si>
    <t xml:space="preserve">Restroom Door Plaque </t>
  </si>
  <si>
    <t xml:space="preserve">Room &amp; Door Sign </t>
  </si>
  <si>
    <t xml:space="preserve">Ticket Information Kiosk </t>
  </si>
  <si>
    <t>EQUIPMENTS</t>
  </si>
  <si>
    <t>FE-R : Fire Extinguisher Cabinet-Recessed</t>
  </si>
  <si>
    <t>Hatch : 42"x42" Roof Hatch w/ Wall Ladder</t>
  </si>
  <si>
    <t>MAT : Walk-Off Mat, Rolled 5'x10'</t>
  </si>
  <si>
    <t>SHADE : Roller Shade</t>
  </si>
  <si>
    <t>VEND : Vending Machine</t>
  </si>
  <si>
    <t>PLUMBING</t>
  </si>
  <si>
    <t>PLUMBING FIXTURES</t>
  </si>
  <si>
    <t>Lavatory w/ Water Faucets</t>
  </si>
  <si>
    <t>Water Closet</t>
  </si>
  <si>
    <t>Urinals</t>
  </si>
  <si>
    <t>MOP sink</t>
  </si>
  <si>
    <t>Reduce pressure principle backflow preventer</t>
  </si>
  <si>
    <t>Gas meter</t>
  </si>
  <si>
    <t>Trap primer</t>
  </si>
  <si>
    <t>Hose bibb</t>
  </si>
  <si>
    <t>Floor drains</t>
  </si>
  <si>
    <t>Area drains</t>
  </si>
  <si>
    <t>Wall cleanouts</t>
  </si>
  <si>
    <t>Seismic valve</t>
  </si>
  <si>
    <t>4" hub drain</t>
  </si>
  <si>
    <t>PLUMBING PIPES</t>
  </si>
  <si>
    <t>4" overflow drain pipe</t>
  </si>
  <si>
    <t>4" storm drain pipe</t>
  </si>
  <si>
    <t>4" waste pipe</t>
  </si>
  <si>
    <t>4" vent pipes</t>
  </si>
  <si>
    <t>1" cold water pipe</t>
  </si>
  <si>
    <t>1" hot water pipe</t>
  </si>
  <si>
    <t>3/4" hot water return pipe</t>
  </si>
  <si>
    <t>2" waste pipe</t>
  </si>
  <si>
    <t>2" vent pipes</t>
  </si>
  <si>
    <t>1-1/4" gas pipes</t>
  </si>
  <si>
    <t>1-1/2" gas pipes</t>
  </si>
  <si>
    <t>2" cold water pipe</t>
  </si>
  <si>
    <t>3" sanitary storm drain pipe</t>
  </si>
  <si>
    <t>MECHANICAL</t>
  </si>
  <si>
    <t>DUCTS</t>
  </si>
  <si>
    <t>8" dia. circular duct</t>
  </si>
  <si>
    <t>12" dia. circular duct</t>
  </si>
  <si>
    <t>10" dia. circular duct</t>
  </si>
  <si>
    <t>6" dia. circular duct</t>
  </si>
  <si>
    <t>14" dia. circular duct</t>
  </si>
  <si>
    <t>16" dia. circular duct</t>
  </si>
  <si>
    <t>FIXTURES &amp; EQUIPMENTS</t>
  </si>
  <si>
    <t>AC-1: Rooftop package air conditioning unit, ( York manf., ZJ049 model #, 4 tons, 765 lbs weights )</t>
  </si>
  <si>
    <t>AC-2: Rooftop package air conditioning unit, ( York manf., ZJ049 model #, 4 tons, 765 lbs weights )</t>
  </si>
  <si>
    <t>EF-1: Exhaust fan, ( Cook manf., 190 CFM )</t>
  </si>
  <si>
    <t>EF-2: Exhaust fan, ( Cook manf., 1250 CFM )</t>
  </si>
  <si>
    <t>EF-3: Exhaust fan, ( Cook manf., 150 CFM )</t>
  </si>
  <si>
    <t>EF-4: Exhaust fan, ( Cook manf., 1500 CFM )</t>
  </si>
  <si>
    <t>Return air diffusor, ( 190 CFM )</t>
  </si>
  <si>
    <t>Return air diffusor, ( 180 CFM )</t>
  </si>
  <si>
    <t>Thermostats</t>
  </si>
  <si>
    <t>Sidewall diffusor, ( 170 CFM )</t>
  </si>
  <si>
    <t>Sidewall diffusor, ( 180 CFM )</t>
  </si>
  <si>
    <t>Sidewall diffusor, ( 150 CFM )</t>
  </si>
  <si>
    <t>Sidewall diffusor, ( 280 CFM )</t>
  </si>
  <si>
    <t>Sidewall diffusor, ( 450 CFM )</t>
  </si>
  <si>
    <t>Sidewall diffusor, ( 550 CFM )</t>
  </si>
  <si>
    <t>Sidewall diffusor, ( 250 CFM )</t>
  </si>
  <si>
    <t>Sidewall diffusor, ( 90 CFM )</t>
  </si>
  <si>
    <t>Sidewall diffusor, ( 575 CFM )</t>
  </si>
  <si>
    <t>Sidewall diffusor, ( 300 CFM )</t>
  </si>
  <si>
    <t>Sidewall diffusor, ( 800 CFM )</t>
  </si>
  <si>
    <t>Sidewall diffusor, ( 265 CFM )</t>
  </si>
  <si>
    <t>Sidewall diffusor, ( 675 CFM )</t>
  </si>
  <si>
    <t>Return air diffusor, ( 75 CFM )</t>
  </si>
  <si>
    <t>Return air diffusor, ( 350 CFM )</t>
  </si>
  <si>
    <t>Return air diffusor, ( 160 CFM )</t>
  </si>
  <si>
    <t>Return air diffusor, ( 90 CFM )</t>
  </si>
  <si>
    <t>Return air diffusor, ( 200 CFM )</t>
  </si>
  <si>
    <t>Return air diffusor, ( 150 CFM )</t>
  </si>
  <si>
    <t>Return air diffusor, ( 260 CFM )</t>
  </si>
  <si>
    <t>Smoke dampers</t>
  </si>
  <si>
    <t>Supply air diffusor, ( 75 CFM )</t>
  </si>
  <si>
    <t>Sidewall diffusor, ( 100 CFM )</t>
  </si>
  <si>
    <t>ELECTRICAL</t>
  </si>
  <si>
    <t>LIGHTING FIXTURES</t>
  </si>
  <si>
    <t>H: Building exterior light on 90 mints battery pack @ full lumens</t>
  </si>
  <si>
    <t>FE: 6" downlight, ( Emergency on inverter )</t>
  </si>
  <si>
    <t>C: Flourescent downlight</t>
  </si>
  <si>
    <t>ES: Exit sign</t>
  </si>
  <si>
    <t>A: 4' Surface mounted strip light</t>
  </si>
  <si>
    <t>Single pole switch</t>
  </si>
  <si>
    <t>B: 2' wall mounted light fixture</t>
  </si>
  <si>
    <t>F: 6" downlight</t>
  </si>
  <si>
    <t xml:space="preserve">G: Suspended pendant light </t>
  </si>
  <si>
    <t>AE: 4' Surface mounted strip light, ( Emergency on inverter )</t>
  </si>
  <si>
    <t>D: Weather protected surface wall sconce</t>
  </si>
  <si>
    <t>POWER FIXTURES</t>
  </si>
  <si>
    <t>Duplex receptacle outlet</t>
  </si>
  <si>
    <t>Single pole switches</t>
  </si>
  <si>
    <t>Duplex receptacle outlet, ( GFI &amp; Weather protected )</t>
  </si>
  <si>
    <t>Cat 6 duplex outlet</t>
  </si>
  <si>
    <t>Data outlet</t>
  </si>
  <si>
    <t>Wall mounted junction box</t>
  </si>
  <si>
    <t>Duplex receptacle outlet, ( GFI )</t>
  </si>
  <si>
    <t>Ceiling mounted junction box</t>
  </si>
  <si>
    <t>Duplex receptacle outlet, ( GFCI )</t>
  </si>
  <si>
    <t>Elec. transformer, ( 716 volts to 120 volts )</t>
  </si>
  <si>
    <t>Floor mounted duplex receptacle outlet</t>
  </si>
  <si>
    <t>Cat 6 duplex outlet ( Floor mounted )</t>
  </si>
  <si>
    <t>Ceiling mounted junction box, ( Weather protected )</t>
  </si>
  <si>
    <t>Unfused disconnect switches</t>
  </si>
  <si>
    <t>Thermal overload switch ( Weather proteceted )</t>
  </si>
  <si>
    <t>ELEC. PANELS</t>
  </si>
  <si>
    <t>Elec. panel LA, ( 225 amperes, 120/208 volts, 3 phase, 4 wire )</t>
  </si>
  <si>
    <t>Elec. panel HA, ( 100 amperes, 277/480 volts, 3 phase, 4 wire )</t>
  </si>
  <si>
    <t>Elec. panel LB, ( 100 amperes, 120/208 volts, 3 phase, 4 wire )</t>
  </si>
  <si>
    <t>SECURITY &amp; ALARM FIXTURES</t>
  </si>
  <si>
    <t>Occupancy sensors</t>
  </si>
  <si>
    <t>Emergency motion relay</t>
  </si>
  <si>
    <t>Room controller</t>
  </si>
  <si>
    <t>Emergency phone</t>
  </si>
  <si>
    <t>Card red ( weather protected )</t>
  </si>
  <si>
    <t>Ceiling speakers</t>
  </si>
  <si>
    <t>Card reader</t>
  </si>
  <si>
    <t>EARTHWORKS</t>
  </si>
  <si>
    <t>Excavation</t>
  </si>
  <si>
    <t>SUB TOTAL</t>
  </si>
  <si>
    <t>OVERHEAD &amp; PROFIT (25%)</t>
  </si>
  <si>
    <t>TOTAL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</si>
</sst>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&quot;$&quot;#,##0"/>
  </numFmts>
  <fonts count="41">
    <font>
      <sz val="12"/>
      <name val="Arial"/>
      <charset val="134"/>
    </font>
    <font>
      <sz val="11"/>
      <name val="Calibri"/>
      <charset val="134"/>
      <scheme val="minor"/>
    </font>
    <font>
      <sz val="12"/>
      <color theme="0"/>
      <name val="Arial"/>
      <charset val="134"/>
    </font>
    <font>
      <sz val="11"/>
      <color theme="0" tint="-0.34998626667073579"/>
      <name val="Calibri"/>
      <charset val="134"/>
      <scheme val="minor"/>
    </font>
    <font>
      <b/>
      <sz val="14"/>
      <color theme="4"/>
      <name val="Calibri"/>
      <charset val="134"/>
      <scheme val="minor"/>
    </font>
    <font>
      <b/>
      <sz val="12"/>
      <name val="Arial"/>
      <charset val="134"/>
    </font>
    <font>
      <b/>
      <sz val="12"/>
      <name val="Calibri"/>
      <charset val="134"/>
      <scheme val="minor"/>
    </font>
    <font>
      <b/>
      <sz val="14"/>
      <color theme="0" tint="-0.34998626667073579"/>
      <name val="Calibri"/>
      <charset val="134"/>
      <scheme val="minor"/>
    </font>
    <font>
      <b/>
      <sz val="10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4"/>
      <color theme="4" tint="-0.249977111117893"/>
      <name val="Calibri"/>
      <charset val="134"/>
      <scheme val="minor"/>
    </font>
    <font>
      <sz val="12"/>
      <color theme="0" tint="-0.34998626667073579"/>
      <name val="Arial"/>
      <charset val="134"/>
    </font>
    <font>
      <sz val="12"/>
      <color theme="0"/>
      <name val="Arial"/>
      <charset val="134"/>
    </font>
    <font>
      <sz val="1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name val="Arial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30F2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21" borderId="17" applyNumberFormat="0" applyAlignment="0" applyProtection="0"/>
    <xf numFmtId="0" fontId="22" fillId="21" borderId="17" applyNumberFormat="0" applyAlignment="0" applyProtection="0"/>
    <xf numFmtId="0" fontId="23" fillId="22" borderId="18" applyNumberFormat="0" applyAlignment="0" applyProtection="0"/>
    <xf numFmtId="0" fontId="23" fillId="22" borderId="1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8" borderId="17" applyNumberFormat="0" applyAlignment="0" applyProtection="0"/>
    <xf numFmtId="0" fontId="29" fillId="8" borderId="17" applyNumberFormat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8" fillId="0" borderId="0"/>
    <xf numFmtId="0" fontId="32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18" fillId="24" borderId="23" applyNumberFormat="0" applyFont="0" applyAlignment="0" applyProtection="0"/>
    <xf numFmtId="0" fontId="18" fillId="24" borderId="23" applyNumberFormat="0" applyFont="0" applyAlignment="0" applyProtection="0"/>
    <xf numFmtId="0" fontId="34" fillId="21" borderId="24" applyNumberFormat="0" applyAlignment="0" applyProtection="0"/>
    <xf numFmtId="0" fontId="34" fillId="21" borderId="24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5" applyNumberFormat="0" applyFill="0" applyAlignment="0" applyProtection="0"/>
    <xf numFmtId="0" fontId="36" fillId="0" borderId="2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6" fontId="1" fillId="0" borderId="0" xfId="1" applyNumberFormat="1" applyFont="1" applyAlignment="1">
      <alignment vertical="top"/>
    </xf>
    <xf numFmtId="44" fontId="1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0" fillId="2" borderId="0" xfId="0" applyFill="1"/>
    <xf numFmtId="0" fontId="5" fillId="2" borderId="0" xfId="0" applyFont="1" applyFill="1" applyAlignment="1"/>
    <xf numFmtId="44" fontId="0" fillId="2" borderId="0" xfId="1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8" fillId="2" borderId="0" xfId="0" applyFont="1" applyFill="1"/>
    <xf numFmtId="0" fontId="0" fillId="2" borderId="0" xfId="0" applyFill="1" applyAlignment="1">
      <alignment wrapText="1"/>
    </xf>
    <xf numFmtId="14" fontId="5" fillId="2" borderId="0" xfId="0" applyNumberFormat="1" applyFont="1" applyFill="1" applyAlignment="1">
      <alignment horizontal="left"/>
    </xf>
    <xf numFmtId="1" fontId="1" fillId="0" borderId="4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9" fontId="1" fillId="0" borderId="0" xfId="0" applyNumberFormat="1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166" fontId="1" fillId="0" borderId="0" xfId="1" applyNumberFormat="1" applyFont="1" applyFill="1" applyBorder="1" applyAlignment="1">
      <alignment vertical="top"/>
    </xf>
    <xf numFmtId="1" fontId="1" fillId="0" borderId="4" xfId="0" applyNumberFormat="1" applyFont="1" applyFill="1" applyBorder="1" applyAlignment="1">
      <alignment horizontal="center" vertical="top"/>
    </xf>
    <xf numFmtId="0" fontId="0" fillId="0" borderId="0" xfId="0" applyBorder="1"/>
    <xf numFmtId="0" fontId="10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vertical="center"/>
    </xf>
    <xf numFmtId="166" fontId="1" fillId="0" borderId="0" xfId="1" applyNumberFormat="1" applyFont="1" applyFill="1" applyBorder="1" applyAlignment="1">
      <alignment horizontal="justify" vertical="center"/>
    </xf>
    <xf numFmtId="1" fontId="1" fillId="0" borderId="4" xfId="0" applyNumberFormat="1" applyFont="1" applyFill="1" applyBorder="1" applyAlignment="1">
      <alignment horizontal="center"/>
    </xf>
    <xf numFmtId="0" fontId="1" fillId="0" borderId="0" xfId="0" applyFont="1" applyBorder="1"/>
    <xf numFmtId="41" fontId="1" fillId="0" borderId="0" xfId="0" applyNumberFormat="1" applyFont="1" applyFill="1" applyBorder="1" applyAlignment="1">
      <alignment horizontal="right" vertical="center"/>
    </xf>
    <xf numFmtId="9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9" fontId="1" fillId="0" borderId="0" xfId="83" applyNumberFormat="1" applyFont="1" applyFill="1" applyBorder="1" applyAlignment="1">
      <alignment vertical="center"/>
    </xf>
    <xf numFmtId="0" fontId="1" fillId="0" borderId="0" xfId="83" applyFont="1" applyFill="1" applyBorder="1" applyAlignment="1">
      <alignment horizontal="center" vertical="center"/>
    </xf>
    <xf numFmtId="166" fontId="1" fillId="0" borderId="0" xfId="83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83" applyFont="1" applyFill="1" applyBorder="1" applyAlignment="1">
      <alignment horizontal="justify" vertical="center"/>
    </xf>
    <xf numFmtId="41" fontId="1" fillId="0" borderId="0" xfId="83" applyNumberFormat="1" applyFont="1" applyFill="1" applyBorder="1" applyAlignment="1">
      <alignment horizontal="right" vertical="center"/>
    </xf>
    <xf numFmtId="0" fontId="10" fillId="0" borderId="0" xfId="83" applyFont="1" applyFill="1" applyBorder="1" applyAlignment="1">
      <alignment horizontal="justify" vertical="center"/>
    </xf>
    <xf numFmtId="0" fontId="5" fillId="0" borderId="0" xfId="0" applyFont="1" applyAlignment="1"/>
    <xf numFmtId="44" fontId="1" fillId="0" borderId="0" xfId="1" applyFont="1" applyFill="1" applyBorder="1" applyAlignment="1">
      <alignment vertical="top"/>
    </xf>
    <xf numFmtId="167" fontId="10" fillId="0" borderId="4" xfId="0" applyNumberFormat="1" applyFont="1" applyFill="1" applyBorder="1" applyAlignment="1">
      <alignment vertical="top"/>
    </xf>
    <xf numFmtId="0" fontId="1" fillId="0" borderId="8" xfId="0" applyFont="1" applyFill="1" applyBorder="1" applyAlignment="1">
      <alignment horizontal="justify" vertical="center"/>
    </xf>
    <xf numFmtId="0" fontId="10" fillId="0" borderId="0" xfId="0" applyFont="1"/>
    <xf numFmtId="167" fontId="1" fillId="0" borderId="0" xfId="0" applyNumberFormat="1" applyFont="1" applyBorder="1" applyAlignment="1">
      <alignment vertical="center"/>
    </xf>
    <xf numFmtId="0" fontId="1" fillId="0" borderId="4" xfId="0" applyFont="1" applyBorder="1"/>
    <xf numFmtId="167" fontId="1" fillId="0" borderId="0" xfId="83" applyNumberFormat="1" applyFont="1" applyBorder="1" applyAlignment="1">
      <alignment vertical="center"/>
    </xf>
    <xf numFmtId="0" fontId="13" fillId="0" borderId="0" xfId="0" applyFont="1"/>
    <xf numFmtId="0" fontId="3" fillId="0" borderId="0" xfId="0" applyFont="1" applyFill="1" applyAlignment="1">
      <alignment vertical="top"/>
    </xf>
    <xf numFmtId="166" fontId="1" fillId="0" borderId="0" xfId="1" applyNumberFormat="1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9" fontId="1" fillId="0" borderId="0" xfId="0" applyNumberFormat="1" applyFont="1" applyBorder="1" applyAlignment="1"/>
    <xf numFmtId="1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66" fontId="15" fillId="0" borderId="0" xfId="1" applyNumberFormat="1" applyFont="1" applyBorder="1" applyAlignment="1"/>
    <xf numFmtId="0" fontId="1" fillId="0" borderId="0" xfId="0" applyFont="1"/>
    <xf numFmtId="1" fontId="1" fillId="0" borderId="0" xfId="0" applyNumberFormat="1" applyFont="1"/>
    <xf numFmtId="1" fontId="1" fillId="0" borderId="0" xfId="0" applyNumberFormat="1" applyFont="1" applyAlignment="1">
      <alignment wrapText="1"/>
    </xf>
    <xf numFmtId="167" fontId="15" fillId="0" borderId="0" xfId="0" applyNumberFormat="1" applyFont="1" applyBorder="1" applyAlignment="1"/>
    <xf numFmtId="0" fontId="10" fillId="0" borderId="0" xfId="0" applyFont="1" applyBorder="1" applyAlignment="1">
      <alignment vertical="top"/>
    </xf>
    <xf numFmtId="1" fontId="1" fillId="0" borderId="9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9" fontId="1" fillId="0" borderId="10" xfId="0" applyNumberFormat="1" applyFont="1" applyBorder="1" applyAlignment="1">
      <alignment vertical="top"/>
    </xf>
    <xf numFmtId="1" fontId="1" fillId="0" borderId="10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166" fontId="1" fillId="0" borderId="10" xfId="1" applyNumberFormat="1" applyFont="1" applyBorder="1" applyAlignment="1">
      <alignment vertical="top"/>
    </xf>
    <xf numFmtId="44" fontId="1" fillId="0" borderId="10" xfId="1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9" fillId="25" borderId="1" xfId="0" applyFont="1" applyFill="1" applyBorder="1" applyAlignment="1">
      <alignment horizontal="center" vertical="center"/>
    </xf>
    <xf numFmtId="0" fontId="9" fillId="25" borderId="2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 wrapText="1"/>
    </xf>
    <xf numFmtId="0" fontId="9" fillId="25" borderId="3" xfId="0" applyFont="1" applyFill="1" applyBorder="1" applyAlignment="1">
      <alignment horizontal="center" vertical="center"/>
    </xf>
    <xf numFmtId="44" fontId="9" fillId="25" borderId="3" xfId="1" applyFont="1" applyFill="1" applyBorder="1" applyAlignment="1">
      <alignment horizontal="center" vertical="center" wrapText="1"/>
    </xf>
    <xf numFmtId="44" fontId="9" fillId="25" borderId="7" xfId="1" applyFont="1" applyFill="1" applyBorder="1" applyAlignment="1">
      <alignment horizontal="center" vertical="center" wrapText="1"/>
    </xf>
    <xf numFmtId="0" fontId="9" fillId="25" borderId="7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center" vertical="center" wrapText="1"/>
    </xf>
    <xf numFmtId="0" fontId="10" fillId="25" borderId="0" xfId="0" applyFont="1" applyFill="1"/>
    <xf numFmtId="0" fontId="0" fillId="25" borderId="0" xfId="0" applyFill="1"/>
    <xf numFmtId="0" fontId="13" fillId="25" borderId="0" xfId="0" applyFont="1" applyFill="1"/>
    <xf numFmtId="0" fontId="9" fillId="25" borderId="5" xfId="0" applyFont="1" applyFill="1" applyBorder="1" applyAlignment="1">
      <alignment horizontal="center" vertical="center"/>
    </xf>
    <xf numFmtId="0" fontId="9" fillId="25" borderId="6" xfId="0" applyFont="1" applyFill="1" applyBorder="1" applyAlignment="1">
      <alignment horizontal="center" vertical="center"/>
    </xf>
    <xf numFmtId="0" fontId="9" fillId="25" borderId="6" xfId="0" applyFont="1" applyFill="1" applyBorder="1" applyAlignment="1">
      <alignment vertical="center" wrapText="1"/>
    </xf>
    <xf numFmtId="0" fontId="11" fillId="25" borderId="6" xfId="0" applyFont="1" applyFill="1" applyBorder="1"/>
    <xf numFmtId="44" fontId="11" fillId="25" borderId="6" xfId="1" applyFont="1" applyFill="1" applyBorder="1"/>
    <xf numFmtId="167" fontId="9" fillId="25" borderId="5" xfId="0" applyNumberFormat="1" applyFont="1" applyFill="1" applyBorder="1"/>
    <xf numFmtId="0" fontId="2" fillId="25" borderId="0" xfId="0" applyFont="1" applyFill="1"/>
    <xf numFmtId="0" fontId="14" fillId="25" borderId="0" xfId="0" applyFont="1" applyFill="1"/>
    <xf numFmtId="0" fontId="11" fillId="25" borderId="0" xfId="0" applyFont="1" applyFill="1" applyAlignment="1">
      <alignment vertical="top"/>
    </xf>
    <xf numFmtId="0" fontId="16" fillId="25" borderId="13" xfId="0" applyFont="1" applyFill="1" applyBorder="1" applyAlignment="1">
      <alignment vertical="center"/>
    </xf>
    <xf numFmtId="0" fontId="17" fillId="25" borderId="14" xfId="0" applyFont="1" applyFill="1" applyBorder="1" applyAlignment="1">
      <alignment vertical="center"/>
    </xf>
    <xf numFmtId="168" fontId="17" fillId="25" borderId="14" xfId="0" applyNumberFormat="1" applyFont="1" applyFill="1" applyBorder="1" applyAlignment="1" applyProtection="1">
      <alignment vertical="center"/>
    </xf>
    <xf numFmtId="0" fontId="17" fillId="25" borderId="14" xfId="0" applyFont="1" applyFill="1" applyBorder="1" applyAlignment="1">
      <alignment horizontal="center" vertical="center"/>
    </xf>
    <xf numFmtId="166" fontId="17" fillId="25" borderId="14" xfId="1" applyNumberFormat="1" applyFont="1" applyFill="1" applyBorder="1" applyAlignment="1">
      <alignment vertical="center"/>
    </xf>
    <xf numFmtId="167" fontId="16" fillId="25" borderId="14" xfId="1" applyNumberFormat="1" applyFont="1" applyFill="1" applyBorder="1" applyAlignment="1">
      <alignment vertical="center"/>
    </xf>
    <xf numFmtId="42" fontId="16" fillId="25" borderId="16" xfId="0" applyNumberFormat="1" applyFont="1" applyFill="1" applyBorder="1" applyAlignment="1">
      <alignment vertical="center"/>
    </xf>
    <xf numFmtId="0" fontId="1" fillId="25" borderId="0" xfId="0" applyFont="1" applyFill="1" applyAlignment="1">
      <alignment vertical="top"/>
    </xf>
    <xf numFmtId="0" fontId="3" fillId="25" borderId="0" xfId="0" applyFont="1" applyFill="1" applyAlignment="1">
      <alignment vertical="top"/>
    </xf>
    <xf numFmtId="0" fontId="38" fillId="25" borderId="11" xfId="0" applyFont="1" applyFill="1" applyBorder="1" applyAlignment="1">
      <alignment vertical="top"/>
    </xf>
    <xf numFmtId="0" fontId="39" fillId="25" borderId="12" xfId="0" applyFont="1" applyFill="1" applyBorder="1" applyAlignment="1">
      <alignment vertical="top"/>
    </xf>
    <xf numFmtId="168" fontId="39" fillId="25" borderId="12" xfId="0" applyNumberFormat="1" applyFont="1" applyFill="1" applyBorder="1" applyAlignment="1" applyProtection="1">
      <alignment vertical="top"/>
    </xf>
    <xf numFmtId="0" fontId="39" fillId="25" borderId="12" xfId="0" applyFont="1" applyFill="1" applyBorder="1" applyAlignment="1">
      <alignment horizontal="center" vertical="top"/>
    </xf>
    <xf numFmtId="166" fontId="39" fillId="25" borderId="12" xfId="1" applyNumberFormat="1" applyFont="1" applyFill="1" applyBorder="1" applyAlignment="1">
      <alignment vertical="top"/>
    </xf>
    <xf numFmtId="167" fontId="38" fillId="25" borderId="12" xfId="1" applyNumberFormat="1" applyFont="1" applyFill="1" applyBorder="1" applyAlignment="1">
      <alignment vertical="top"/>
    </xf>
    <xf numFmtId="42" fontId="38" fillId="25" borderId="15" xfId="0" applyNumberFormat="1" applyFont="1" applyFill="1" applyBorder="1" applyAlignment="1">
      <alignment vertical="top"/>
    </xf>
    <xf numFmtId="0" fontId="40" fillId="25" borderId="0" xfId="0" applyFont="1" applyFill="1" applyAlignment="1">
      <alignment vertical="top"/>
    </xf>
    <xf numFmtId="9" fontId="38" fillId="25" borderId="12" xfId="2" applyFont="1" applyFill="1" applyBorder="1" applyAlignment="1">
      <alignment horizontal="center" vertical="top"/>
    </xf>
  </cellXfs>
  <cellStyles count="9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2 2" xfId="58"/>
    <cellStyle name="Currency" xfId="1" builtinId="4"/>
    <cellStyle name="Explanatory Text 2" xfId="59"/>
    <cellStyle name="Explanatory Text 3" xfId="60"/>
    <cellStyle name="Good 2" xfId="61"/>
    <cellStyle name="Good 3" xfId="62"/>
    <cellStyle name="Heading 1 2" xfId="63"/>
    <cellStyle name="Heading 1 3" xfId="64"/>
    <cellStyle name="Heading 2 2" xfId="65"/>
    <cellStyle name="Heading 2 3" xfId="66"/>
    <cellStyle name="Heading 3 2" xfId="67"/>
    <cellStyle name="Heading 3 3" xfId="68"/>
    <cellStyle name="Heading 4 2" xfId="69"/>
    <cellStyle name="Heading 4 3" xfId="70"/>
    <cellStyle name="Input 2" xfId="71"/>
    <cellStyle name="Input 3" xfId="72"/>
    <cellStyle name="Linked Cell 2" xfId="73"/>
    <cellStyle name="Linked Cell 3" xfId="74"/>
    <cellStyle name="Neutral 2" xfId="75"/>
    <cellStyle name="Neutral 3" xfId="76"/>
    <cellStyle name="Normal" xfId="0" builtinId="0"/>
    <cellStyle name="Normal 2" xfId="77"/>
    <cellStyle name="Normal 2 2" xfId="78"/>
    <cellStyle name="Normal 2 3" xfId="79"/>
    <cellStyle name="Normal 3" xfId="80"/>
    <cellStyle name="Normal 4" xfId="81"/>
    <cellStyle name="Normal 6" xfId="82"/>
    <cellStyle name="Normal 8" xfId="83"/>
    <cellStyle name="Note 2" xfId="84"/>
    <cellStyle name="Note 3" xfId="85"/>
    <cellStyle name="Output 2" xfId="86"/>
    <cellStyle name="Output 3" xfId="87"/>
    <cellStyle name="Percent" xfId="2" builtinId="5"/>
    <cellStyle name="Title 2" xfId="88"/>
    <cellStyle name="Title 3" xfId="89"/>
    <cellStyle name="Total 2" xfId="90"/>
    <cellStyle name="Total 3" xfId="91"/>
    <cellStyle name="Warning Text 2" xfId="92"/>
    <cellStyle name="Warning Text 3" xfId="93"/>
  </cellStyles>
  <dxfs count="0"/>
  <tableStyles count="0" defaultTableStyle="TableStyleMedium9" defaultPivotStyle="PivotStyleLight16"/>
  <colors>
    <mruColors>
      <color rgb="FF030F27"/>
      <color rgb="FFFFFFFF"/>
      <color rgb="FF6DD9FF"/>
      <color rgb="FF2DC8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802592"/>
        <c:axId val="222802976"/>
      </c:barChart>
      <c:catAx>
        <c:axId val="2228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spcFirstLastPara="0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n-US"/>
          </a:p>
        </c:txPr>
        <c:crossAx val="222802976"/>
        <c:crosses val="autoZero"/>
        <c:auto val="1"/>
        <c:lblAlgn val="ctr"/>
        <c:lblOffset val="100"/>
        <c:noMultiLvlLbl val="0"/>
      </c:catAx>
      <c:valAx>
        <c:axId val="222802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n-US"/>
          </a:p>
        </c:txPr>
        <c:crossAx val="222802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33</xdr:row>
      <xdr:rowOff>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0</xdr:row>
      <xdr:rowOff>63500</xdr:rowOff>
    </xdr:from>
    <xdr:to>
      <xdr:col>14</xdr:col>
      <xdr:colOff>899583</xdr:colOff>
      <xdr:row>2</xdr:row>
      <xdr:rowOff>190500</xdr:rowOff>
    </xdr:to>
    <xdr:sp macro="" textlink="">
      <xdr:nvSpPr>
        <xdr:cNvPr id="7" name="Rectangle: Rounded Corners 6"/>
        <xdr:cNvSpPr/>
      </xdr:nvSpPr>
      <xdr:spPr>
        <a:xfrm>
          <a:off x="12715875" y="63500"/>
          <a:ext cx="2185035" cy="603250"/>
        </a:xfrm>
        <a:prstGeom prst="roundRect">
          <a:avLst/>
        </a:prstGeom>
        <a:solidFill>
          <a:srgbClr val="030F2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3200"/>
            <a:t>ESTIMATE</a:t>
          </a:r>
        </a:p>
      </xdr:txBody>
    </xdr:sp>
    <xdr:clientData/>
  </xdr:twoCellAnchor>
  <xdr:twoCellAnchor editAs="oneCell">
    <xdr:from>
      <xdr:col>0</xdr:col>
      <xdr:colOff>305692</xdr:colOff>
      <xdr:row>0</xdr:row>
      <xdr:rowOff>50800</xdr:rowOff>
    </xdr:from>
    <xdr:to>
      <xdr:col>1</xdr:col>
      <xdr:colOff>543937</xdr:colOff>
      <xdr:row>2</xdr:row>
      <xdr:rowOff>205740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692" y="50800"/>
          <a:ext cx="619245" cy="631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41" zoomScaleNormal="141" workbookViewId="0"/>
  </sheetViews>
  <sheetFormatPr defaultColWidth="8" defaultRowHeight="1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8"/>
  <sheetViews>
    <sheetView tabSelected="1" view="pageBreakPreview" zoomScale="80" zoomScaleNormal="100" zoomScaleSheetLayoutView="80" workbookViewId="0">
      <pane ySplit="4" topLeftCell="A397" activePane="bottomLeft" state="frozen"/>
      <selection pane="bottomLeft" activeCell="C416" sqref="C416"/>
    </sheetView>
  </sheetViews>
  <sheetFormatPr defaultColWidth="8.88671875" defaultRowHeight="15"/>
  <cols>
    <col min="1" max="1" width="4.44140625" style="2" customWidth="1"/>
    <col min="2" max="2" width="10.109375" style="2" customWidth="1"/>
    <col min="3" max="3" width="43.44140625" style="2" customWidth="1"/>
    <col min="4" max="4" width="10.77734375" style="2" customWidth="1"/>
    <col min="5" max="5" width="8.5546875" style="2" customWidth="1"/>
    <col min="6" max="6" width="9.6640625" style="2" customWidth="1"/>
    <col min="7" max="7" width="10.77734375" style="3" customWidth="1"/>
    <col min="8" max="13" width="9" style="4" customWidth="1"/>
    <col min="14" max="14" width="11.5546875" style="5" customWidth="1"/>
    <col min="15" max="15" width="11.77734375" style="2" customWidth="1"/>
    <col min="16" max="17" width="8.88671875" style="2"/>
    <col min="18" max="18" width="8.88671875" style="6"/>
    <col min="19" max="16384" width="8.88671875" style="2"/>
  </cols>
  <sheetData>
    <row r="1" spans="1:20" customFormat="1" ht="18.75">
      <c r="A1" s="7"/>
      <c r="B1" s="8"/>
      <c r="C1" s="9"/>
      <c r="D1" s="10" t="s">
        <v>0</v>
      </c>
      <c r="E1" s="8" t="s">
        <v>1</v>
      </c>
      <c r="F1" s="11"/>
      <c r="G1" s="12"/>
      <c r="H1" s="13"/>
      <c r="I1" s="13"/>
      <c r="J1" s="13"/>
      <c r="K1" s="13"/>
      <c r="L1" s="13"/>
      <c r="M1" s="13"/>
      <c r="N1" s="11"/>
      <c r="O1" s="11"/>
      <c r="R1" s="52"/>
    </row>
    <row r="2" spans="1:20" customFormat="1" ht="18.75">
      <c r="A2" s="14"/>
      <c r="B2" s="11"/>
      <c r="C2" s="15"/>
      <c r="D2" s="16" t="s">
        <v>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R2" s="52"/>
    </row>
    <row r="3" spans="1:20" customFormat="1" ht="18.75" customHeight="1">
      <c r="A3" s="11"/>
      <c r="B3" s="11"/>
      <c r="C3" s="17"/>
      <c r="D3" s="16" t="s">
        <v>3</v>
      </c>
      <c r="E3" s="76"/>
      <c r="F3" s="76"/>
      <c r="G3" s="18"/>
      <c r="H3" s="13"/>
      <c r="I3" s="13"/>
      <c r="J3" s="13"/>
      <c r="K3" s="13"/>
      <c r="L3" s="13"/>
      <c r="M3" s="13"/>
      <c r="N3" s="11"/>
      <c r="O3" s="11"/>
      <c r="P3" s="44"/>
      <c r="R3" s="52"/>
    </row>
    <row r="4" spans="1:20" s="88" customFormat="1" ht="46.5" customHeight="1">
      <c r="A4" s="79" t="s">
        <v>4</v>
      </c>
      <c r="B4" s="80" t="s">
        <v>5</v>
      </c>
      <c r="C4" s="81" t="s">
        <v>6</v>
      </c>
      <c r="D4" s="82" t="s">
        <v>7</v>
      </c>
      <c r="E4" s="81" t="s">
        <v>8</v>
      </c>
      <c r="F4" s="81" t="s">
        <v>9</v>
      </c>
      <c r="G4" s="81" t="s">
        <v>10</v>
      </c>
      <c r="H4" s="83" t="s">
        <v>11</v>
      </c>
      <c r="I4" s="84" t="s">
        <v>12</v>
      </c>
      <c r="J4" s="84" t="s">
        <v>13</v>
      </c>
      <c r="K4" s="84" t="s">
        <v>14</v>
      </c>
      <c r="L4" s="84" t="s">
        <v>15</v>
      </c>
      <c r="M4" s="84" t="s">
        <v>16</v>
      </c>
      <c r="N4" s="85" t="s">
        <v>17</v>
      </c>
      <c r="O4" s="86" t="s">
        <v>18</v>
      </c>
      <c r="P4" s="87"/>
      <c r="R4" s="89"/>
    </row>
    <row r="5" spans="1:20" s="1" customFormat="1">
      <c r="A5" s="19"/>
      <c r="B5" s="20"/>
      <c r="C5" s="21"/>
      <c r="D5" s="21"/>
      <c r="E5" s="22"/>
      <c r="F5" s="23"/>
      <c r="G5" s="24"/>
      <c r="H5" s="25"/>
      <c r="I5" s="25"/>
      <c r="J5" s="25"/>
      <c r="K5" s="25"/>
      <c r="L5" s="25"/>
      <c r="M5" s="25"/>
      <c r="N5" s="45"/>
      <c r="O5" s="46"/>
      <c r="R5" s="53"/>
    </row>
    <row r="6" spans="1:20" s="96" customFormat="1" ht="15.75">
      <c r="A6" s="90"/>
      <c r="B6" s="91" t="s">
        <v>19</v>
      </c>
      <c r="C6" s="92" t="s">
        <v>20</v>
      </c>
      <c r="D6" s="93"/>
      <c r="E6" s="93"/>
      <c r="F6" s="93"/>
      <c r="G6" s="93"/>
      <c r="H6" s="94"/>
      <c r="I6" s="94"/>
      <c r="J6" s="94"/>
      <c r="K6" s="94"/>
      <c r="L6" s="94"/>
      <c r="M6" s="94"/>
      <c r="N6" s="93"/>
      <c r="O6" s="95">
        <f>SUM(N8:N26)</f>
        <v>0</v>
      </c>
      <c r="R6" s="97"/>
    </row>
    <row r="7" spans="1:20" customFormat="1" ht="16.5" customHeight="1">
      <c r="A7" s="26" t="str">
        <f>IF(F7&lt;&gt;"",1+MAX($A6:A$26),"")</f>
        <v/>
      </c>
      <c r="B7" s="27"/>
      <c r="C7" s="28"/>
      <c r="D7" s="27"/>
      <c r="E7" s="29"/>
      <c r="F7" s="29"/>
      <c r="G7" s="29"/>
      <c r="H7" s="30"/>
      <c r="I7" s="30"/>
      <c r="J7" s="30"/>
      <c r="K7" s="30"/>
      <c r="L7" s="30"/>
      <c r="M7" s="30"/>
      <c r="N7" s="29"/>
      <c r="O7" s="47"/>
      <c r="P7" s="48"/>
      <c r="R7" s="52"/>
    </row>
    <row r="8" spans="1:20" customFormat="1" ht="18.75">
      <c r="A8" s="31">
        <f>IF(F8&lt;&gt;"",1+MAX($A$6:A7),"")</f>
        <v>1</v>
      </c>
      <c r="B8" s="32"/>
      <c r="C8" s="28" t="s">
        <v>21</v>
      </c>
      <c r="D8" s="33">
        <v>1</v>
      </c>
      <c r="E8" s="34">
        <v>0</v>
      </c>
      <c r="F8" s="33">
        <f>D8*(1+E8)</f>
        <v>1</v>
      </c>
      <c r="G8" s="35" t="s">
        <v>22</v>
      </c>
      <c r="H8" s="36"/>
      <c r="I8" s="36">
        <f>H8*F8</f>
        <v>0</v>
      </c>
      <c r="J8" s="36"/>
      <c r="K8" s="36"/>
      <c r="L8" s="36">
        <f>K8*F8</f>
        <v>0</v>
      </c>
      <c r="M8" s="36">
        <f>H8+K8</f>
        <v>0</v>
      </c>
      <c r="N8" s="49">
        <f>M8*F8</f>
        <v>0</v>
      </c>
      <c r="O8" s="50"/>
      <c r="P8" s="77"/>
      <c r="Q8" s="77"/>
      <c r="R8" s="77"/>
      <c r="S8" s="77"/>
      <c r="T8" s="77"/>
    </row>
    <row r="9" spans="1:20" customFormat="1" ht="15.75">
      <c r="A9" s="31">
        <f>IF(F9&lt;&gt;"",1+MAX($A$6:A8),"")</f>
        <v>2</v>
      </c>
      <c r="B9" s="32"/>
      <c r="C9" s="28" t="s">
        <v>23</v>
      </c>
      <c r="D9" s="33">
        <v>1</v>
      </c>
      <c r="E9" s="34">
        <v>0</v>
      </c>
      <c r="F9" s="33">
        <f t="shared" ref="F9:F23" si="0">D9*(1+E9)</f>
        <v>1</v>
      </c>
      <c r="G9" s="35" t="s">
        <v>22</v>
      </c>
      <c r="H9" s="36"/>
      <c r="I9" s="36">
        <f t="shared" ref="I9:I17" si="1">H9*F9</f>
        <v>0</v>
      </c>
      <c r="J9" s="36"/>
      <c r="K9" s="36"/>
      <c r="L9" s="36">
        <f t="shared" ref="L9:L17" si="2">K9*F9</f>
        <v>0</v>
      </c>
      <c r="M9" s="36">
        <f t="shared" ref="M9:M17" si="3">H9+K9</f>
        <v>0</v>
      </c>
      <c r="N9" s="49">
        <f t="shared" ref="N9:N17" si="4">M9*F9</f>
        <v>0</v>
      </c>
      <c r="O9" s="50"/>
      <c r="P9" s="78"/>
      <c r="Q9" s="78"/>
      <c r="R9" s="78"/>
      <c r="S9" s="78"/>
      <c r="T9" s="78"/>
    </row>
    <row r="10" spans="1:20" customFormat="1" ht="15.75">
      <c r="A10" s="31">
        <f>IF(F10&lt;&gt;"",1+MAX($A$6:A9),"")</f>
        <v>3</v>
      </c>
      <c r="B10" s="32"/>
      <c r="C10" s="28" t="s">
        <v>24</v>
      </c>
      <c r="D10" s="33">
        <v>1</v>
      </c>
      <c r="E10" s="34">
        <v>0</v>
      </c>
      <c r="F10" s="33">
        <f t="shared" si="0"/>
        <v>1</v>
      </c>
      <c r="G10" s="35" t="s">
        <v>22</v>
      </c>
      <c r="H10" s="36"/>
      <c r="I10" s="36">
        <f t="shared" si="1"/>
        <v>0</v>
      </c>
      <c r="J10" s="36"/>
      <c r="K10" s="36"/>
      <c r="L10" s="36">
        <f t="shared" si="2"/>
        <v>0</v>
      </c>
      <c r="M10" s="36">
        <f t="shared" si="3"/>
        <v>0</v>
      </c>
      <c r="N10" s="49">
        <f t="shared" si="4"/>
        <v>0</v>
      </c>
      <c r="O10" s="50"/>
      <c r="P10" s="78"/>
      <c r="Q10" s="78"/>
      <c r="R10" s="78"/>
      <c r="S10" s="78"/>
      <c r="T10" s="78"/>
    </row>
    <row r="11" spans="1:20" customFormat="1" ht="33.75" customHeight="1">
      <c r="A11" s="31">
        <f>IF(F11&lt;&gt;"",1+MAX($A$6:A10),"")</f>
        <v>4</v>
      </c>
      <c r="B11" s="32"/>
      <c r="C11" s="28" t="s">
        <v>25</v>
      </c>
      <c r="D11" s="33">
        <v>1</v>
      </c>
      <c r="E11" s="34">
        <v>0</v>
      </c>
      <c r="F11" s="33">
        <f t="shared" si="0"/>
        <v>1</v>
      </c>
      <c r="G11" s="35" t="s">
        <v>22</v>
      </c>
      <c r="H11" s="36"/>
      <c r="I11" s="36">
        <f t="shared" si="1"/>
        <v>0</v>
      </c>
      <c r="J11" s="36"/>
      <c r="K11" s="36"/>
      <c r="L11" s="36">
        <f t="shared" si="2"/>
        <v>0</v>
      </c>
      <c r="M11" s="36">
        <f t="shared" si="3"/>
        <v>0</v>
      </c>
      <c r="N11" s="49">
        <f t="shared" si="4"/>
        <v>0</v>
      </c>
      <c r="O11" s="50"/>
      <c r="R11" s="52"/>
    </row>
    <row r="12" spans="1:20" customFormat="1" ht="15.75">
      <c r="A12" s="31">
        <f>IF(F12&lt;&gt;"",1+MAX($A$6:A11),"")</f>
        <v>5</v>
      </c>
      <c r="B12" s="32"/>
      <c r="C12" s="28" t="s">
        <v>26</v>
      </c>
      <c r="D12" s="33">
        <v>1</v>
      </c>
      <c r="E12" s="34">
        <v>0</v>
      </c>
      <c r="F12" s="33">
        <f t="shared" si="0"/>
        <v>1</v>
      </c>
      <c r="G12" s="35" t="s">
        <v>22</v>
      </c>
      <c r="H12" s="36"/>
      <c r="I12" s="36">
        <f t="shared" si="1"/>
        <v>0</v>
      </c>
      <c r="J12" s="36"/>
      <c r="K12" s="36"/>
      <c r="L12" s="36">
        <f t="shared" si="2"/>
        <v>0</v>
      </c>
      <c r="M12" s="36">
        <f t="shared" si="3"/>
        <v>0</v>
      </c>
      <c r="N12" s="49">
        <f t="shared" si="4"/>
        <v>0</v>
      </c>
      <c r="O12" s="50"/>
      <c r="R12" s="52"/>
    </row>
    <row r="13" spans="1:20" customFormat="1" ht="33.75" customHeight="1">
      <c r="A13" s="31">
        <f>IF(F13&lt;&gt;"",1+MAX($A$6:A12),"")</f>
        <v>6</v>
      </c>
      <c r="B13" s="32"/>
      <c r="C13" s="28" t="s">
        <v>27</v>
      </c>
      <c r="D13" s="33">
        <v>1</v>
      </c>
      <c r="E13" s="34">
        <v>0</v>
      </c>
      <c r="F13" s="33">
        <f t="shared" si="0"/>
        <v>1</v>
      </c>
      <c r="G13" s="35" t="s">
        <v>22</v>
      </c>
      <c r="H13" s="36"/>
      <c r="I13" s="36">
        <f t="shared" si="1"/>
        <v>0</v>
      </c>
      <c r="J13" s="36"/>
      <c r="K13" s="36"/>
      <c r="L13" s="36">
        <f t="shared" si="2"/>
        <v>0</v>
      </c>
      <c r="M13" s="36">
        <f t="shared" si="3"/>
        <v>0</v>
      </c>
      <c r="N13" s="49">
        <f t="shared" si="4"/>
        <v>0</v>
      </c>
      <c r="O13" s="50"/>
      <c r="R13" s="52"/>
    </row>
    <row r="14" spans="1:20" customFormat="1" ht="33.75" customHeight="1">
      <c r="A14" s="31">
        <f>IF(F14&lt;&gt;"",1+MAX($A$6:A13),"")</f>
        <v>7</v>
      </c>
      <c r="B14" s="32"/>
      <c r="C14" s="28" t="s">
        <v>28</v>
      </c>
      <c r="D14" s="33">
        <v>1</v>
      </c>
      <c r="E14" s="34">
        <v>0</v>
      </c>
      <c r="F14" s="33">
        <f t="shared" si="0"/>
        <v>1</v>
      </c>
      <c r="G14" s="35" t="s">
        <v>22</v>
      </c>
      <c r="H14" s="36"/>
      <c r="I14" s="36">
        <f t="shared" si="1"/>
        <v>0</v>
      </c>
      <c r="J14" s="36"/>
      <c r="K14" s="36"/>
      <c r="L14" s="36">
        <f t="shared" si="2"/>
        <v>0</v>
      </c>
      <c r="M14" s="36">
        <f t="shared" si="3"/>
        <v>0</v>
      </c>
      <c r="N14" s="49">
        <f t="shared" si="4"/>
        <v>0</v>
      </c>
      <c r="O14" s="50"/>
      <c r="R14" s="52"/>
    </row>
    <row r="15" spans="1:20" customFormat="1" ht="30">
      <c r="A15" s="31">
        <f>IF(F15&lt;&gt;"",1+MAX($A$6:A14),"")</f>
        <v>8</v>
      </c>
      <c r="B15" s="32"/>
      <c r="C15" s="28" t="s">
        <v>29</v>
      </c>
      <c r="D15" s="33">
        <v>1</v>
      </c>
      <c r="E15" s="34">
        <v>0</v>
      </c>
      <c r="F15" s="33">
        <f t="shared" si="0"/>
        <v>1</v>
      </c>
      <c r="G15" s="35" t="s">
        <v>22</v>
      </c>
      <c r="H15" s="36"/>
      <c r="I15" s="36">
        <f t="shared" si="1"/>
        <v>0</v>
      </c>
      <c r="J15" s="36"/>
      <c r="K15" s="36"/>
      <c r="L15" s="36">
        <f t="shared" si="2"/>
        <v>0</v>
      </c>
      <c r="M15" s="36">
        <f t="shared" si="3"/>
        <v>0</v>
      </c>
      <c r="N15" s="49">
        <f t="shared" si="4"/>
        <v>0</v>
      </c>
      <c r="O15" s="50"/>
      <c r="R15" s="52"/>
    </row>
    <row r="16" spans="1:20" customFormat="1" ht="15.75">
      <c r="A16" s="31">
        <f>IF(F16&lt;&gt;"",1+MAX($A$6:A15),"")</f>
        <v>9</v>
      </c>
      <c r="B16" s="32"/>
      <c r="C16" s="28" t="s">
        <v>30</v>
      </c>
      <c r="D16" s="33">
        <v>1</v>
      </c>
      <c r="E16" s="34">
        <v>0</v>
      </c>
      <c r="F16" s="33">
        <f t="shared" si="0"/>
        <v>1</v>
      </c>
      <c r="G16" s="35" t="s">
        <v>22</v>
      </c>
      <c r="H16" s="36"/>
      <c r="I16" s="36">
        <f t="shared" si="1"/>
        <v>0</v>
      </c>
      <c r="J16" s="36"/>
      <c r="K16" s="36"/>
      <c r="L16" s="36">
        <f t="shared" si="2"/>
        <v>0</v>
      </c>
      <c r="M16" s="36">
        <f t="shared" si="3"/>
        <v>0</v>
      </c>
      <c r="N16" s="49">
        <f t="shared" si="4"/>
        <v>0</v>
      </c>
      <c r="O16" s="50"/>
      <c r="R16" s="52"/>
    </row>
    <row r="17" spans="1:18" customFormat="1" ht="15.75">
      <c r="A17" s="31">
        <f>IF(F17&lt;&gt;"",1+MAX($A$6:A16),"")</f>
        <v>10</v>
      </c>
      <c r="B17" s="32"/>
      <c r="C17" s="28" t="s">
        <v>31</v>
      </c>
      <c r="D17" s="33">
        <v>1</v>
      </c>
      <c r="E17" s="34">
        <v>0</v>
      </c>
      <c r="F17" s="33">
        <f t="shared" si="0"/>
        <v>1</v>
      </c>
      <c r="G17" s="35" t="s">
        <v>22</v>
      </c>
      <c r="H17" s="36"/>
      <c r="I17" s="36">
        <f t="shared" si="1"/>
        <v>0</v>
      </c>
      <c r="J17" s="36"/>
      <c r="K17" s="36"/>
      <c r="L17" s="36">
        <f t="shared" si="2"/>
        <v>0</v>
      </c>
      <c r="M17" s="36">
        <f t="shared" si="3"/>
        <v>0</v>
      </c>
      <c r="N17" s="49">
        <f t="shared" si="4"/>
        <v>0</v>
      </c>
      <c r="O17" s="50"/>
      <c r="R17" s="52"/>
    </row>
    <row r="18" spans="1:18" customFormat="1" ht="15.75">
      <c r="A18" s="31" t="str">
        <f>IF(F18&lt;&gt;"",1+MAX($A$6:A17),"")</f>
        <v/>
      </c>
      <c r="B18" s="32"/>
      <c r="C18" s="29" t="s">
        <v>32</v>
      </c>
      <c r="D18" s="33"/>
      <c r="E18" s="34"/>
      <c r="F18" s="33"/>
      <c r="G18" s="35"/>
      <c r="H18" s="36"/>
      <c r="I18" s="36"/>
      <c r="J18" s="36"/>
      <c r="K18" s="36"/>
      <c r="L18" s="36"/>
      <c r="M18" s="36"/>
      <c r="N18" s="49"/>
      <c r="O18" s="50"/>
      <c r="R18" s="52"/>
    </row>
    <row r="19" spans="1:18" customFormat="1" ht="15.75">
      <c r="A19" s="31">
        <f>IF(F19&lt;&gt;"",1+MAX($A$6:A18),"")</f>
        <v>11</v>
      </c>
      <c r="B19" s="32"/>
      <c r="C19" s="28" t="s">
        <v>33</v>
      </c>
      <c r="D19" s="33">
        <v>1</v>
      </c>
      <c r="E19" s="34">
        <v>0</v>
      </c>
      <c r="F19" s="33">
        <f t="shared" si="0"/>
        <v>1</v>
      </c>
      <c r="G19" s="35" t="s">
        <v>22</v>
      </c>
      <c r="H19" s="36"/>
      <c r="I19" s="36">
        <f t="shared" ref="I19:I23" si="5">H19*F19</f>
        <v>0</v>
      </c>
      <c r="J19" s="36"/>
      <c r="K19" s="36"/>
      <c r="L19" s="36">
        <f t="shared" ref="L19:L23" si="6">K19*F19</f>
        <v>0</v>
      </c>
      <c r="M19" s="36">
        <f t="shared" ref="M19:M23" si="7">H19+K19</f>
        <v>0</v>
      </c>
      <c r="N19" s="49">
        <f t="shared" ref="N19:N23" si="8">M19*F19</f>
        <v>0</v>
      </c>
      <c r="O19" s="50"/>
      <c r="R19" s="52"/>
    </row>
    <row r="20" spans="1:18" customFormat="1" ht="15.75">
      <c r="A20" s="31">
        <f>IF(F20&lt;&gt;"",1+MAX($A$6:A19),"")</f>
        <v>12</v>
      </c>
      <c r="B20" s="32"/>
      <c r="C20" s="29" t="s">
        <v>34</v>
      </c>
      <c r="D20" s="33">
        <v>1</v>
      </c>
      <c r="E20" s="34">
        <v>0</v>
      </c>
      <c r="F20" s="33">
        <f t="shared" si="0"/>
        <v>1</v>
      </c>
      <c r="G20" s="35" t="s">
        <v>22</v>
      </c>
      <c r="H20" s="36"/>
      <c r="I20" s="36">
        <f t="shared" si="5"/>
        <v>0</v>
      </c>
      <c r="J20" s="36"/>
      <c r="K20" s="36"/>
      <c r="L20" s="36">
        <f t="shared" si="6"/>
        <v>0</v>
      </c>
      <c r="M20" s="36">
        <f t="shared" si="7"/>
        <v>0</v>
      </c>
      <c r="N20" s="49">
        <f t="shared" si="8"/>
        <v>0</v>
      </c>
      <c r="O20" s="50"/>
      <c r="R20" s="52"/>
    </row>
    <row r="21" spans="1:18" customFormat="1" ht="15.75">
      <c r="A21" s="31">
        <f>IF(F21&lt;&gt;"",1+MAX($A$6:A20),"")</f>
        <v>13</v>
      </c>
      <c r="B21" s="32"/>
      <c r="C21" s="29" t="s">
        <v>35</v>
      </c>
      <c r="D21" s="33">
        <v>1</v>
      </c>
      <c r="E21" s="34">
        <v>0</v>
      </c>
      <c r="F21" s="33">
        <f t="shared" si="0"/>
        <v>1</v>
      </c>
      <c r="G21" s="35" t="s">
        <v>22</v>
      </c>
      <c r="H21" s="36"/>
      <c r="I21" s="36">
        <f t="shared" si="5"/>
        <v>0</v>
      </c>
      <c r="J21" s="36"/>
      <c r="K21" s="36"/>
      <c r="L21" s="36">
        <f t="shared" si="6"/>
        <v>0</v>
      </c>
      <c r="M21" s="36">
        <f t="shared" si="7"/>
        <v>0</v>
      </c>
      <c r="N21" s="49">
        <f t="shared" si="8"/>
        <v>0</v>
      </c>
      <c r="O21" s="50"/>
      <c r="R21" s="52"/>
    </row>
    <row r="22" spans="1:18" customFormat="1" ht="15.75">
      <c r="A22" s="31">
        <f>IF(F22&lt;&gt;"",1+MAX($A$6:A21),"")</f>
        <v>14</v>
      </c>
      <c r="B22" s="32"/>
      <c r="C22" s="29" t="s">
        <v>36</v>
      </c>
      <c r="D22" s="33">
        <v>1</v>
      </c>
      <c r="E22" s="34">
        <v>0</v>
      </c>
      <c r="F22" s="33">
        <f t="shared" si="0"/>
        <v>1</v>
      </c>
      <c r="G22" s="35" t="s">
        <v>22</v>
      </c>
      <c r="H22" s="36"/>
      <c r="I22" s="36">
        <f t="shared" si="5"/>
        <v>0</v>
      </c>
      <c r="J22" s="36"/>
      <c r="K22" s="36"/>
      <c r="L22" s="36">
        <f t="shared" si="6"/>
        <v>0</v>
      </c>
      <c r="M22" s="36">
        <f t="shared" si="7"/>
        <v>0</v>
      </c>
      <c r="N22" s="49">
        <f t="shared" si="8"/>
        <v>0</v>
      </c>
      <c r="O22" s="50"/>
      <c r="R22" s="52"/>
    </row>
    <row r="23" spans="1:18" customFormat="1" ht="15.75">
      <c r="A23" s="31">
        <f>IF(F23&lt;&gt;"",1+MAX($A$6:A22),"")</f>
        <v>15</v>
      </c>
      <c r="B23" s="32"/>
      <c r="C23" s="29" t="s">
        <v>37</v>
      </c>
      <c r="D23" s="33">
        <v>1</v>
      </c>
      <c r="E23" s="34">
        <v>0</v>
      </c>
      <c r="F23" s="33">
        <f t="shared" si="0"/>
        <v>1</v>
      </c>
      <c r="G23" s="35" t="s">
        <v>22</v>
      </c>
      <c r="H23" s="36"/>
      <c r="I23" s="36">
        <f t="shared" si="5"/>
        <v>0</v>
      </c>
      <c r="J23" s="36"/>
      <c r="K23" s="36"/>
      <c r="L23" s="36">
        <f t="shared" si="6"/>
        <v>0</v>
      </c>
      <c r="M23" s="36">
        <f t="shared" si="7"/>
        <v>0</v>
      </c>
      <c r="N23" s="49">
        <f t="shared" si="8"/>
        <v>0</v>
      </c>
      <c r="O23" s="50"/>
      <c r="R23" s="52"/>
    </row>
    <row r="24" spans="1:18" customFormat="1" ht="15.75">
      <c r="A24" s="31" t="str">
        <f>IF(F24&lt;&gt;"",1+MAX($A$6:A23),"")</f>
        <v/>
      </c>
      <c r="B24" s="32"/>
      <c r="C24" s="29" t="s">
        <v>32</v>
      </c>
      <c r="D24" s="33"/>
      <c r="E24" s="34"/>
      <c r="F24" s="33"/>
      <c r="G24" s="35"/>
      <c r="H24" s="36"/>
      <c r="I24" s="36"/>
      <c r="J24" s="36"/>
      <c r="K24" s="36"/>
      <c r="L24" s="36"/>
      <c r="M24" s="36"/>
      <c r="N24" s="49"/>
      <c r="O24" s="50"/>
      <c r="R24" s="52"/>
    </row>
    <row r="25" spans="1:18" customFormat="1" ht="15.75">
      <c r="A25" s="31">
        <f>IF(F25&lt;&gt;"",1+MAX($A$6:A24),"")</f>
        <v>16</v>
      </c>
      <c r="B25" s="32"/>
      <c r="C25" s="28" t="s">
        <v>38</v>
      </c>
      <c r="D25" s="33">
        <v>1</v>
      </c>
      <c r="E25" s="34">
        <v>0</v>
      </c>
      <c r="F25" s="33">
        <f>D25*(1+E25)</f>
        <v>1</v>
      </c>
      <c r="G25" s="35" t="s">
        <v>22</v>
      </c>
      <c r="H25" s="36"/>
      <c r="I25" s="36">
        <f>H25*F25</f>
        <v>0</v>
      </c>
      <c r="J25" s="36"/>
      <c r="K25" s="36"/>
      <c r="L25" s="36">
        <f>K25*F25</f>
        <v>0</v>
      </c>
      <c r="M25" s="36">
        <f>H25+K25</f>
        <v>0</v>
      </c>
      <c r="N25" s="49">
        <f>M25*F25</f>
        <v>0</v>
      </c>
      <c r="O25" s="50"/>
      <c r="R25" s="52"/>
    </row>
    <row r="26" spans="1:18" s="1" customFormat="1">
      <c r="A26" s="31" t="str">
        <f>IF(F26&lt;&gt;"",1+MAX($A$6:A25),"")</f>
        <v/>
      </c>
      <c r="B26" s="20"/>
      <c r="C26" s="21"/>
      <c r="D26" s="21"/>
      <c r="E26" s="22"/>
      <c r="F26" s="23"/>
      <c r="G26" s="24"/>
      <c r="H26" s="25"/>
      <c r="I26" s="25"/>
      <c r="J26" s="25"/>
      <c r="K26" s="25"/>
      <c r="L26" s="25"/>
      <c r="M26" s="25"/>
      <c r="N26" s="45"/>
      <c r="O26" s="46"/>
      <c r="R26" s="53"/>
    </row>
    <row r="27" spans="1:18" s="96" customFormat="1" ht="15.75">
      <c r="A27" s="90" t="str">
        <f>IF(F27&lt;&gt;"",1+MAX(#REF!),"")</f>
        <v/>
      </c>
      <c r="B27" s="91"/>
      <c r="C27" s="92" t="s">
        <v>39</v>
      </c>
      <c r="D27" s="93"/>
      <c r="E27" s="93"/>
      <c r="F27" s="93"/>
      <c r="G27" s="93"/>
      <c r="H27" s="94"/>
      <c r="I27" s="94"/>
      <c r="J27" s="94"/>
      <c r="K27" s="94"/>
      <c r="L27" s="94"/>
      <c r="M27" s="94"/>
      <c r="N27" s="93"/>
      <c r="O27" s="95">
        <f>SUM(N30:N93)</f>
        <v>527923.54555555561</v>
      </c>
      <c r="R27" s="97"/>
    </row>
    <row r="28" spans="1:18" s="1" customFormat="1" ht="17.25" customHeight="1">
      <c r="A28" s="19"/>
      <c r="B28" s="20"/>
      <c r="C28" s="21"/>
      <c r="D28" s="21"/>
      <c r="E28" s="22"/>
      <c r="F28" s="23"/>
      <c r="G28" s="24"/>
      <c r="H28" s="25"/>
      <c r="I28" s="25"/>
      <c r="J28" s="25"/>
      <c r="K28" s="25"/>
      <c r="L28" s="25"/>
      <c r="M28" s="25"/>
      <c r="N28" s="45"/>
      <c r="O28" s="46"/>
      <c r="R28" s="6"/>
    </row>
    <row r="29" spans="1:18" s="1" customFormat="1" ht="17.25" customHeight="1">
      <c r="A29" s="19"/>
      <c r="B29" s="20"/>
      <c r="C29" s="28" t="s">
        <v>40</v>
      </c>
      <c r="D29" s="21"/>
      <c r="E29" s="22"/>
      <c r="F29" s="23"/>
      <c r="G29" s="24"/>
      <c r="H29" s="25"/>
      <c r="I29" s="25"/>
      <c r="J29" s="25"/>
      <c r="K29" s="25"/>
      <c r="L29" s="25"/>
      <c r="M29" s="25"/>
      <c r="N29" s="45"/>
      <c r="O29" s="46"/>
      <c r="R29" s="6"/>
    </row>
    <row r="30" spans="1:18" customFormat="1" ht="15.75">
      <c r="A30" s="26">
        <f>IF(F30&lt;&gt;"",1+MAX($A$5:A29),"")</f>
        <v>17</v>
      </c>
      <c r="B30" s="32"/>
      <c r="C30" s="29" t="s">
        <v>41</v>
      </c>
      <c r="D30" s="33">
        <v>1</v>
      </c>
      <c r="E30" s="37">
        <v>0</v>
      </c>
      <c r="F30" s="33">
        <f t="shared" ref="F30:F50" si="9">D30*(1+E30)</f>
        <v>1</v>
      </c>
      <c r="G30" s="38" t="s">
        <v>42</v>
      </c>
      <c r="H30" s="39">
        <f t="shared" ref="H30:H38" si="10">R30*0.39</f>
        <v>253.5</v>
      </c>
      <c r="I30" s="36">
        <f>H30*F30</f>
        <v>253.5</v>
      </c>
      <c r="J30" s="33">
        <f>I30/35</f>
        <v>7.2428571428571429</v>
      </c>
      <c r="K30" s="39">
        <f t="shared" ref="K30:K38" si="11">R30*0.61</f>
        <v>396.5</v>
      </c>
      <c r="L30" s="36">
        <f>K30*F30</f>
        <v>396.5</v>
      </c>
      <c r="M30" s="36">
        <f>H30+K30</f>
        <v>650</v>
      </c>
      <c r="N30" s="49">
        <f>M30*F30</f>
        <v>650</v>
      </c>
      <c r="O30" s="50"/>
      <c r="R30" s="6">
        <v>650</v>
      </c>
    </row>
    <row r="31" spans="1:18" customFormat="1" ht="15.75">
      <c r="A31" s="26">
        <f>IF(F31&lt;&gt;"",1+MAX($A$5:A30),"")</f>
        <v>18</v>
      </c>
      <c r="B31" s="32"/>
      <c r="C31" s="29" t="s">
        <v>43</v>
      </c>
      <c r="D31" s="33">
        <v>1</v>
      </c>
      <c r="E31" s="37">
        <v>0</v>
      </c>
      <c r="F31" s="33">
        <f t="shared" si="9"/>
        <v>1</v>
      </c>
      <c r="G31" s="38" t="s">
        <v>42</v>
      </c>
      <c r="H31" s="39">
        <f t="shared" si="10"/>
        <v>206.70000000000002</v>
      </c>
      <c r="I31" s="36">
        <f t="shared" ref="I31:I40" si="12">H31*F31</f>
        <v>206.70000000000002</v>
      </c>
      <c r="J31" s="33">
        <f t="shared" ref="J31:J40" si="13">I31/35</f>
        <v>5.9057142857142866</v>
      </c>
      <c r="K31" s="39">
        <f t="shared" si="11"/>
        <v>323.3</v>
      </c>
      <c r="L31" s="36">
        <f t="shared" ref="L31:L40" si="14">K31*F31</f>
        <v>323.3</v>
      </c>
      <c r="M31" s="36">
        <f t="shared" ref="M31:M40" si="15">H31+K31</f>
        <v>530</v>
      </c>
      <c r="N31" s="49">
        <f t="shared" ref="N31:N40" si="16">M31*F31</f>
        <v>530</v>
      </c>
      <c r="O31" s="50"/>
      <c r="R31" s="6">
        <v>530</v>
      </c>
    </row>
    <row r="32" spans="1:18" customFormat="1" ht="15.75">
      <c r="A32" s="26">
        <f>IF(F32&lt;&gt;"",1+MAX($A$5:A31),"")</f>
        <v>19</v>
      </c>
      <c r="B32" s="32"/>
      <c r="C32" s="29" t="s">
        <v>44</v>
      </c>
      <c r="D32" s="33">
        <v>9</v>
      </c>
      <c r="E32" s="37">
        <v>0</v>
      </c>
      <c r="F32" s="33">
        <f t="shared" si="9"/>
        <v>9</v>
      </c>
      <c r="G32" s="38" t="s">
        <v>42</v>
      </c>
      <c r="H32" s="39">
        <f t="shared" si="10"/>
        <v>195</v>
      </c>
      <c r="I32" s="36">
        <f t="shared" si="12"/>
        <v>1755</v>
      </c>
      <c r="J32" s="33">
        <f t="shared" si="13"/>
        <v>50.142857142857146</v>
      </c>
      <c r="K32" s="39">
        <f t="shared" si="11"/>
        <v>305</v>
      </c>
      <c r="L32" s="36">
        <f t="shared" si="14"/>
        <v>2745</v>
      </c>
      <c r="M32" s="36">
        <f t="shared" si="15"/>
        <v>500</v>
      </c>
      <c r="N32" s="49">
        <f t="shared" si="16"/>
        <v>4500</v>
      </c>
      <c r="O32" s="50"/>
      <c r="R32" s="6">
        <v>500</v>
      </c>
    </row>
    <row r="33" spans="1:18" customFormat="1" ht="15.75">
      <c r="A33" s="26">
        <f>IF(F33&lt;&gt;"",1+MAX($A$5:A32),"")</f>
        <v>20</v>
      </c>
      <c r="B33" s="32"/>
      <c r="C33" s="29" t="s">
        <v>45</v>
      </c>
      <c r="D33" s="33">
        <v>1</v>
      </c>
      <c r="E33" s="37">
        <v>0</v>
      </c>
      <c r="F33" s="33">
        <f t="shared" si="9"/>
        <v>1</v>
      </c>
      <c r="G33" s="38" t="s">
        <v>42</v>
      </c>
      <c r="H33" s="39">
        <f t="shared" si="10"/>
        <v>230.1</v>
      </c>
      <c r="I33" s="36">
        <f t="shared" si="12"/>
        <v>230.1</v>
      </c>
      <c r="J33" s="33">
        <f t="shared" si="13"/>
        <v>6.5742857142857138</v>
      </c>
      <c r="K33" s="39">
        <f t="shared" si="11"/>
        <v>359.9</v>
      </c>
      <c r="L33" s="36">
        <f t="shared" si="14"/>
        <v>359.9</v>
      </c>
      <c r="M33" s="36">
        <f t="shared" si="15"/>
        <v>590</v>
      </c>
      <c r="N33" s="49">
        <f t="shared" si="16"/>
        <v>590</v>
      </c>
      <c r="O33" s="50"/>
      <c r="R33" s="6">
        <v>590</v>
      </c>
    </row>
    <row r="34" spans="1:18" customFormat="1" ht="15.75">
      <c r="A34" s="26">
        <f>IF(F34&lt;&gt;"",1+MAX($A$5:A33),"")</f>
        <v>21</v>
      </c>
      <c r="B34" s="32"/>
      <c r="C34" s="29" t="s">
        <v>46</v>
      </c>
      <c r="D34" s="33">
        <v>1</v>
      </c>
      <c r="E34" s="37">
        <v>0</v>
      </c>
      <c r="F34" s="33">
        <f t="shared" si="9"/>
        <v>1</v>
      </c>
      <c r="G34" s="38" t="s">
        <v>42</v>
      </c>
      <c r="H34" s="39">
        <f t="shared" si="10"/>
        <v>280.8</v>
      </c>
      <c r="I34" s="36">
        <f t="shared" si="12"/>
        <v>280.8</v>
      </c>
      <c r="J34" s="33">
        <f t="shared" si="13"/>
        <v>8.0228571428571431</v>
      </c>
      <c r="K34" s="39">
        <f t="shared" si="11"/>
        <v>439.2</v>
      </c>
      <c r="L34" s="36">
        <f t="shared" si="14"/>
        <v>439.2</v>
      </c>
      <c r="M34" s="36">
        <f t="shared" si="15"/>
        <v>720</v>
      </c>
      <c r="N34" s="49">
        <f t="shared" si="16"/>
        <v>720</v>
      </c>
      <c r="O34" s="50"/>
      <c r="R34" s="6">
        <v>720</v>
      </c>
    </row>
    <row r="35" spans="1:18" customFormat="1" ht="15.75">
      <c r="A35" s="26">
        <f>IF(F35&lt;&gt;"",1+MAX($A$5:A34),"")</f>
        <v>22</v>
      </c>
      <c r="B35" s="32"/>
      <c r="C35" s="29" t="s">
        <v>47</v>
      </c>
      <c r="D35" s="33">
        <v>3463</v>
      </c>
      <c r="E35" s="37">
        <v>0.1</v>
      </c>
      <c r="F35" s="33">
        <f t="shared" si="9"/>
        <v>3809.3</v>
      </c>
      <c r="G35" s="38" t="s">
        <v>48</v>
      </c>
      <c r="H35" s="39">
        <f t="shared" si="10"/>
        <v>1.3260000000000001</v>
      </c>
      <c r="I35" s="36">
        <f t="shared" si="12"/>
        <v>5051.1318000000001</v>
      </c>
      <c r="J35" s="33">
        <f t="shared" si="13"/>
        <v>144.31805142857144</v>
      </c>
      <c r="K35" s="39">
        <f t="shared" si="11"/>
        <v>2.0739999999999998</v>
      </c>
      <c r="L35" s="36">
        <f t="shared" si="14"/>
        <v>7900.4881999999998</v>
      </c>
      <c r="M35" s="36">
        <f t="shared" si="15"/>
        <v>3.4</v>
      </c>
      <c r="N35" s="49">
        <f t="shared" si="16"/>
        <v>12951.62</v>
      </c>
      <c r="O35" s="50"/>
      <c r="R35" s="6">
        <v>3.4</v>
      </c>
    </row>
    <row r="36" spans="1:18" customFormat="1" ht="15.75">
      <c r="A36" s="26">
        <f>IF(F36&lt;&gt;"",1+MAX($A$5:A35),"")</f>
        <v>23</v>
      </c>
      <c r="B36" s="32"/>
      <c r="C36" s="29" t="s">
        <v>49</v>
      </c>
      <c r="D36" s="33">
        <v>916</v>
      </c>
      <c r="E36" s="37">
        <v>0.1</v>
      </c>
      <c r="F36" s="33">
        <f t="shared" si="9"/>
        <v>1007.6000000000001</v>
      </c>
      <c r="G36" s="38" t="s">
        <v>48</v>
      </c>
      <c r="H36" s="39">
        <f t="shared" si="10"/>
        <v>2.262</v>
      </c>
      <c r="I36" s="36">
        <f t="shared" si="12"/>
        <v>2279.1912000000002</v>
      </c>
      <c r="J36" s="33">
        <f t="shared" si="13"/>
        <v>65.119748571428573</v>
      </c>
      <c r="K36" s="39">
        <f t="shared" si="11"/>
        <v>3.5379999999999998</v>
      </c>
      <c r="L36" s="36">
        <f t="shared" si="14"/>
        <v>3564.8888000000002</v>
      </c>
      <c r="M36" s="36">
        <f t="shared" si="15"/>
        <v>5.8</v>
      </c>
      <c r="N36" s="49">
        <f t="shared" si="16"/>
        <v>5844.0800000000008</v>
      </c>
      <c r="O36" s="50"/>
      <c r="R36" s="6">
        <v>5.8</v>
      </c>
    </row>
    <row r="37" spans="1:18" customFormat="1" ht="15.75">
      <c r="A37" s="26">
        <f>IF(F37&lt;&gt;"",1+MAX($A$5:A36),"")</f>
        <v>24</v>
      </c>
      <c r="B37" s="32"/>
      <c r="C37" s="29" t="s">
        <v>50</v>
      </c>
      <c r="D37" s="33">
        <f>5552</f>
        <v>5552</v>
      </c>
      <c r="E37" s="37">
        <v>0.1</v>
      </c>
      <c r="F37" s="33">
        <f t="shared" si="9"/>
        <v>6107.2000000000007</v>
      </c>
      <c r="G37" s="38" t="s">
        <v>48</v>
      </c>
      <c r="H37" s="39">
        <f t="shared" si="10"/>
        <v>2.028</v>
      </c>
      <c r="I37" s="36">
        <f t="shared" si="12"/>
        <v>12385.401600000001</v>
      </c>
      <c r="J37" s="33">
        <f t="shared" si="13"/>
        <v>353.86861714285715</v>
      </c>
      <c r="K37" s="39">
        <f t="shared" si="11"/>
        <v>3.1720000000000002</v>
      </c>
      <c r="L37" s="36">
        <f t="shared" si="14"/>
        <v>19372.038400000005</v>
      </c>
      <c r="M37" s="36">
        <f t="shared" si="15"/>
        <v>5.2</v>
      </c>
      <c r="N37" s="49">
        <f t="shared" si="16"/>
        <v>31757.440000000006</v>
      </c>
      <c r="O37" s="50"/>
      <c r="R37" s="6">
        <v>5.2</v>
      </c>
    </row>
    <row r="38" spans="1:18" customFormat="1" ht="15.75">
      <c r="A38" s="26">
        <f>IF(F38&lt;&gt;"",1+MAX($A$5:A37),"")</f>
        <v>25</v>
      </c>
      <c r="B38" s="32"/>
      <c r="C38" s="29" t="s">
        <v>51</v>
      </c>
      <c r="D38" s="33">
        <v>161</v>
      </c>
      <c r="E38" s="37">
        <v>0.1</v>
      </c>
      <c r="F38" s="33">
        <f t="shared" si="9"/>
        <v>177.10000000000002</v>
      </c>
      <c r="G38" s="38" t="s">
        <v>52</v>
      </c>
      <c r="H38" s="39">
        <f t="shared" si="10"/>
        <v>7.8000000000000007</v>
      </c>
      <c r="I38" s="36">
        <f t="shared" si="12"/>
        <v>1381.3800000000003</v>
      </c>
      <c r="J38" s="33">
        <f t="shared" si="13"/>
        <v>39.468000000000011</v>
      </c>
      <c r="K38" s="39">
        <f t="shared" si="11"/>
        <v>12.2</v>
      </c>
      <c r="L38" s="36">
        <f t="shared" si="14"/>
        <v>2160.6200000000003</v>
      </c>
      <c r="M38" s="36">
        <f t="shared" si="15"/>
        <v>20</v>
      </c>
      <c r="N38" s="49">
        <f t="shared" si="16"/>
        <v>3542.0000000000005</v>
      </c>
      <c r="O38" s="50"/>
      <c r="R38" s="6">
        <v>20</v>
      </c>
    </row>
    <row r="39" spans="1:18" customFormat="1" ht="15.75">
      <c r="A39" s="26">
        <f>IF(F39&lt;&gt;"",1+MAX($A$5:A38),"")</f>
        <v>26</v>
      </c>
      <c r="B39" s="32"/>
      <c r="C39" s="29" t="s">
        <v>53</v>
      </c>
      <c r="D39" s="33">
        <v>265</v>
      </c>
      <c r="E39" s="37">
        <v>0.1</v>
      </c>
      <c r="F39" s="33">
        <f t="shared" si="9"/>
        <v>291.5</v>
      </c>
      <c r="G39" s="38" t="s">
        <v>52</v>
      </c>
      <c r="H39" s="39">
        <v>3</v>
      </c>
      <c r="I39" s="36">
        <f t="shared" si="12"/>
        <v>874.5</v>
      </c>
      <c r="J39" s="33">
        <f t="shared" si="13"/>
        <v>24.985714285714284</v>
      </c>
      <c r="K39" s="39">
        <v>0</v>
      </c>
      <c r="L39" s="36">
        <f t="shared" si="14"/>
        <v>0</v>
      </c>
      <c r="M39" s="36">
        <f t="shared" si="15"/>
        <v>3</v>
      </c>
      <c r="N39" s="49">
        <f t="shared" si="16"/>
        <v>874.5</v>
      </c>
      <c r="O39" s="50"/>
      <c r="R39" s="6">
        <v>3</v>
      </c>
    </row>
    <row r="40" spans="1:18" customFormat="1" ht="15.75">
      <c r="A40" s="26">
        <f>IF(F40&lt;&gt;"",1+MAX($A$5:A39),"")</f>
        <v>27</v>
      </c>
      <c r="B40" s="32"/>
      <c r="C40" s="29" t="s">
        <v>54</v>
      </c>
      <c r="D40" s="33">
        <v>397</v>
      </c>
      <c r="E40" s="37">
        <v>0.1</v>
      </c>
      <c r="F40" s="33">
        <f t="shared" si="9"/>
        <v>436.70000000000005</v>
      </c>
      <c r="G40" s="38" t="s">
        <v>52</v>
      </c>
      <c r="H40" s="39">
        <v>2.8</v>
      </c>
      <c r="I40" s="36">
        <f t="shared" si="12"/>
        <v>1222.76</v>
      </c>
      <c r="J40" s="33">
        <f t="shared" si="13"/>
        <v>34.936</v>
      </c>
      <c r="K40" s="39">
        <v>0</v>
      </c>
      <c r="L40" s="36">
        <f t="shared" si="14"/>
        <v>0</v>
      </c>
      <c r="M40" s="36">
        <f t="shared" si="15"/>
        <v>2.8</v>
      </c>
      <c r="N40" s="49">
        <f t="shared" si="16"/>
        <v>1222.76</v>
      </c>
      <c r="O40" s="50"/>
      <c r="R40" s="6">
        <v>2.8</v>
      </c>
    </row>
    <row r="41" spans="1:18" customFormat="1" ht="15.75">
      <c r="A41" s="26"/>
      <c r="B41" s="32"/>
      <c r="C41" s="29"/>
      <c r="D41" s="33"/>
      <c r="E41" s="37"/>
      <c r="F41" s="33"/>
      <c r="G41" s="38"/>
      <c r="H41" s="39"/>
      <c r="I41" s="39"/>
      <c r="J41" s="39"/>
      <c r="K41" s="39"/>
      <c r="L41" s="39"/>
      <c r="M41" s="39"/>
      <c r="N41" s="51"/>
      <c r="O41" s="50"/>
      <c r="R41" s="6"/>
    </row>
    <row r="42" spans="1:18" customFormat="1" ht="15.75">
      <c r="A42" s="26" t="str">
        <f>IF(F42&lt;&gt;"",1+MAX($A$5:A40),"")</f>
        <v/>
      </c>
      <c r="B42" s="40"/>
      <c r="C42" s="28" t="s">
        <v>55</v>
      </c>
      <c r="D42" s="33"/>
      <c r="E42" s="34"/>
      <c r="F42" s="33"/>
      <c r="G42" s="35"/>
      <c r="H42" s="36"/>
      <c r="I42" s="36"/>
      <c r="J42" s="36"/>
      <c r="K42" s="36"/>
      <c r="L42" s="36"/>
      <c r="M42" s="36"/>
      <c r="N42" s="49"/>
      <c r="O42" s="50"/>
      <c r="R42" s="6"/>
    </row>
    <row r="43" spans="1:18" customFormat="1" ht="15.75">
      <c r="A43" s="26">
        <f>IF(F43&lt;&gt;"",1+MAX($A$5:A42),"")</f>
        <v>28</v>
      </c>
      <c r="B43" s="40"/>
      <c r="C43" s="29" t="s">
        <v>56</v>
      </c>
      <c r="D43" s="33">
        <v>125</v>
      </c>
      <c r="E43" s="34">
        <v>0.1</v>
      </c>
      <c r="F43" s="33">
        <f t="shared" si="9"/>
        <v>137.5</v>
      </c>
      <c r="G43" s="35" t="s">
        <v>52</v>
      </c>
      <c r="H43" s="39">
        <f t="shared" ref="H43:H50" si="17">R43*0.39</f>
        <v>13.26</v>
      </c>
      <c r="I43" s="36">
        <f t="shared" ref="I43:I50" si="18">H43*F43</f>
        <v>1823.25</v>
      </c>
      <c r="J43" s="33">
        <f t="shared" ref="J43:J50" si="19">I43/35</f>
        <v>52.092857142857142</v>
      </c>
      <c r="K43" s="39">
        <f t="shared" ref="K43:K50" si="20">R43*0.61</f>
        <v>20.74</v>
      </c>
      <c r="L43" s="36">
        <f t="shared" ref="L43:L50" si="21">K43*F43</f>
        <v>2851.75</v>
      </c>
      <c r="M43" s="36">
        <f t="shared" ref="M43:M50" si="22">H43+K43</f>
        <v>34</v>
      </c>
      <c r="N43" s="49">
        <f t="shared" ref="N43:N50" si="23">M43*F43</f>
        <v>4675</v>
      </c>
      <c r="O43" s="50"/>
      <c r="R43" s="6">
        <v>34</v>
      </c>
    </row>
    <row r="44" spans="1:18" customFormat="1" ht="15.75">
      <c r="A44" s="26">
        <f>IF(F44&lt;&gt;"",1+MAX($A$5:A43),"")</f>
        <v>29</v>
      </c>
      <c r="B44" s="40"/>
      <c r="C44" s="29" t="s">
        <v>57</v>
      </c>
      <c r="D44" s="33">
        <v>600</v>
      </c>
      <c r="E44" s="34">
        <v>0.1</v>
      </c>
      <c r="F44" s="33">
        <f t="shared" si="9"/>
        <v>660</v>
      </c>
      <c r="G44" s="35" t="s">
        <v>52</v>
      </c>
      <c r="H44" s="39">
        <f t="shared" si="17"/>
        <v>26.91</v>
      </c>
      <c r="I44" s="36">
        <f t="shared" si="18"/>
        <v>17760.599999999999</v>
      </c>
      <c r="J44" s="33">
        <f t="shared" si="19"/>
        <v>507.44571428571425</v>
      </c>
      <c r="K44" s="39">
        <f t="shared" si="20"/>
        <v>42.089999999999996</v>
      </c>
      <c r="L44" s="36">
        <f t="shared" si="21"/>
        <v>27779.399999999998</v>
      </c>
      <c r="M44" s="36">
        <f t="shared" si="22"/>
        <v>69</v>
      </c>
      <c r="N44" s="49">
        <f t="shared" si="23"/>
        <v>45540</v>
      </c>
      <c r="O44" s="50"/>
      <c r="R44" s="6">
        <v>69</v>
      </c>
    </row>
    <row r="45" spans="1:18" customFormat="1" ht="15.75">
      <c r="A45" s="26">
        <f>IF(F45&lt;&gt;"",1+MAX($A$5:A44),"")</f>
        <v>30</v>
      </c>
      <c r="B45" s="40"/>
      <c r="C45" s="29" t="s">
        <v>58</v>
      </c>
      <c r="D45" s="33">
        <v>390</v>
      </c>
      <c r="E45" s="34">
        <v>0.1</v>
      </c>
      <c r="F45" s="33">
        <f t="shared" si="9"/>
        <v>429.00000000000006</v>
      </c>
      <c r="G45" s="35" t="s">
        <v>52</v>
      </c>
      <c r="H45" s="39">
        <f t="shared" si="17"/>
        <v>28.470000000000002</v>
      </c>
      <c r="I45" s="36">
        <f t="shared" si="18"/>
        <v>12213.630000000003</v>
      </c>
      <c r="J45" s="33">
        <f t="shared" si="19"/>
        <v>348.96085714285721</v>
      </c>
      <c r="K45" s="39">
        <f t="shared" si="20"/>
        <v>44.53</v>
      </c>
      <c r="L45" s="36">
        <f t="shared" si="21"/>
        <v>19103.370000000003</v>
      </c>
      <c r="M45" s="36">
        <f t="shared" si="22"/>
        <v>73</v>
      </c>
      <c r="N45" s="49">
        <f t="shared" si="23"/>
        <v>31317.000000000004</v>
      </c>
      <c r="O45" s="50"/>
      <c r="R45" s="6">
        <v>73</v>
      </c>
    </row>
    <row r="46" spans="1:18" customFormat="1" ht="15.75">
      <c r="A46" s="26">
        <f>IF(F46&lt;&gt;"",1+MAX($A$5:A45),"")</f>
        <v>31</v>
      </c>
      <c r="B46" s="40"/>
      <c r="C46" s="29" t="s">
        <v>59</v>
      </c>
      <c r="D46" s="33">
        <v>53</v>
      </c>
      <c r="E46" s="34">
        <v>0.1</v>
      </c>
      <c r="F46" s="33">
        <f t="shared" si="9"/>
        <v>58.300000000000004</v>
      </c>
      <c r="G46" s="35" t="s">
        <v>52</v>
      </c>
      <c r="H46" s="39">
        <f t="shared" si="17"/>
        <v>30.42</v>
      </c>
      <c r="I46" s="36">
        <f t="shared" si="18"/>
        <v>1773.4860000000003</v>
      </c>
      <c r="J46" s="33">
        <f t="shared" si="19"/>
        <v>50.671028571428579</v>
      </c>
      <c r="K46" s="39">
        <f t="shared" si="20"/>
        <v>47.58</v>
      </c>
      <c r="L46" s="36">
        <f t="shared" si="21"/>
        <v>2773.9140000000002</v>
      </c>
      <c r="M46" s="36">
        <f t="shared" si="22"/>
        <v>78</v>
      </c>
      <c r="N46" s="49">
        <f t="shared" si="23"/>
        <v>4547.4000000000005</v>
      </c>
      <c r="O46" s="50"/>
      <c r="R46" s="6">
        <v>78</v>
      </c>
    </row>
    <row r="47" spans="1:18" customFormat="1" ht="15.75">
      <c r="A47" s="26">
        <f>IF(F47&lt;&gt;"",1+MAX($A$5:A46),"")</f>
        <v>32</v>
      </c>
      <c r="B47" s="40"/>
      <c r="C47" s="29" t="s">
        <v>60</v>
      </c>
      <c r="D47" s="33">
        <v>135</v>
      </c>
      <c r="E47" s="34">
        <v>0.1</v>
      </c>
      <c r="F47" s="33">
        <f t="shared" si="9"/>
        <v>148.5</v>
      </c>
      <c r="G47" s="35" t="s">
        <v>52</v>
      </c>
      <c r="H47" s="39">
        <f t="shared" si="17"/>
        <v>33.15</v>
      </c>
      <c r="I47" s="36">
        <f t="shared" si="18"/>
        <v>4922.7749999999996</v>
      </c>
      <c r="J47" s="33">
        <f t="shared" si="19"/>
        <v>140.65071428571429</v>
      </c>
      <c r="K47" s="39">
        <f t="shared" si="20"/>
        <v>51.85</v>
      </c>
      <c r="L47" s="36">
        <f t="shared" si="21"/>
        <v>7699.7250000000004</v>
      </c>
      <c r="M47" s="36">
        <f t="shared" si="22"/>
        <v>85</v>
      </c>
      <c r="N47" s="49">
        <f t="shared" si="23"/>
        <v>12622.5</v>
      </c>
      <c r="O47" s="50"/>
      <c r="R47" s="6">
        <v>85</v>
      </c>
    </row>
    <row r="48" spans="1:18" customFormat="1" ht="15.75">
      <c r="A48" s="26">
        <f>IF(F48&lt;&gt;"",1+MAX($A$5:A47),"")</f>
        <v>33</v>
      </c>
      <c r="B48" s="40"/>
      <c r="C48" s="29" t="s">
        <v>61</v>
      </c>
      <c r="D48" s="33">
        <v>20</v>
      </c>
      <c r="E48" s="34">
        <v>0.1</v>
      </c>
      <c r="F48" s="33">
        <f t="shared" si="9"/>
        <v>22</v>
      </c>
      <c r="G48" s="35" t="s">
        <v>52</v>
      </c>
      <c r="H48" s="39">
        <f t="shared" si="17"/>
        <v>11.700000000000001</v>
      </c>
      <c r="I48" s="36">
        <f t="shared" si="18"/>
        <v>257.40000000000003</v>
      </c>
      <c r="J48" s="33">
        <f t="shared" si="19"/>
        <v>7.354285714285715</v>
      </c>
      <c r="K48" s="39">
        <f t="shared" si="20"/>
        <v>18.3</v>
      </c>
      <c r="L48" s="36">
        <f t="shared" si="21"/>
        <v>402.6</v>
      </c>
      <c r="M48" s="36">
        <f t="shared" si="22"/>
        <v>30</v>
      </c>
      <c r="N48" s="49">
        <f t="shared" si="23"/>
        <v>660</v>
      </c>
      <c r="O48" s="50"/>
      <c r="R48" s="6">
        <v>30</v>
      </c>
    </row>
    <row r="49" spans="1:18" customFormat="1" ht="15.75">
      <c r="A49" s="26">
        <f>IF(F49&lt;&gt;"",1+MAX($A$5:A48),"")</f>
        <v>34</v>
      </c>
      <c r="B49" s="40"/>
      <c r="C49" s="29" t="s">
        <v>62</v>
      </c>
      <c r="D49" s="33">
        <v>1</v>
      </c>
      <c r="E49" s="34">
        <v>0</v>
      </c>
      <c r="F49" s="33">
        <f t="shared" si="9"/>
        <v>1</v>
      </c>
      <c r="G49" s="35" t="s">
        <v>42</v>
      </c>
      <c r="H49" s="39">
        <f t="shared" si="17"/>
        <v>78</v>
      </c>
      <c r="I49" s="36">
        <f t="shared" si="18"/>
        <v>78</v>
      </c>
      <c r="J49" s="33">
        <f t="shared" si="19"/>
        <v>2.2285714285714286</v>
      </c>
      <c r="K49" s="39">
        <f t="shared" si="20"/>
        <v>122</v>
      </c>
      <c r="L49" s="36">
        <f t="shared" si="21"/>
        <v>122</v>
      </c>
      <c r="M49" s="36">
        <f t="shared" si="22"/>
        <v>200</v>
      </c>
      <c r="N49" s="49">
        <f t="shared" si="23"/>
        <v>200</v>
      </c>
      <c r="O49" s="50"/>
      <c r="R49" s="6">
        <v>200</v>
      </c>
    </row>
    <row r="50" spans="1:18" customFormat="1" ht="15.75">
      <c r="A50" s="26">
        <f>IF(F50&lt;&gt;"",1+MAX($A$5:A49),"")</f>
        <v>35</v>
      </c>
      <c r="B50" s="32"/>
      <c r="C50" s="29" t="s">
        <v>63</v>
      </c>
      <c r="D50" s="33">
        <v>2</v>
      </c>
      <c r="E50" s="34">
        <v>0</v>
      </c>
      <c r="F50" s="33">
        <f t="shared" si="9"/>
        <v>2</v>
      </c>
      <c r="G50" s="35" t="s">
        <v>42</v>
      </c>
      <c r="H50" s="39">
        <f t="shared" si="17"/>
        <v>312</v>
      </c>
      <c r="I50" s="36">
        <f t="shared" si="18"/>
        <v>624</v>
      </c>
      <c r="J50" s="33">
        <f t="shared" si="19"/>
        <v>17.828571428571429</v>
      </c>
      <c r="K50" s="39">
        <f t="shared" si="20"/>
        <v>488</v>
      </c>
      <c r="L50" s="36">
        <f t="shared" si="21"/>
        <v>976</v>
      </c>
      <c r="M50" s="36">
        <f t="shared" si="22"/>
        <v>800</v>
      </c>
      <c r="N50" s="49">
        <f t="shared" si="23"/>
        <v>1600</v>
      </c>
      <c r="O50" s="50"/>
      <c r="R50" s="6">
        <v>800</v>
      </c>
    </row>
    <row r="51" spans="1:18" customFormat="1" ht="15.75">
      <c r="A51" s="26" t="str">
        <f>IF(F51&lt;&gt;"",1+MAX($A$5:A50),"")</f>
        <v/>
      </c>
      <c r="B51" s="32"/>
      <c r="C51" s="28"/>
      <c r="D51" s="33"/>
      <c r="E51" s="34"/>
      <c r="F51" s="33"/>
      <c r="G51" s="35"/>
      <c r="H51" s="36"/>
      <c r="I51" s="36"/>
      <c r="J51" s="36"/>
      <c r="K51" s="36"/>
      <c r="L51" s="36"/>
      <c r="M51" s="36"/>
      <c r="N51" s="49"/>
      <c r="O51" s="50"/>
      <c r="R51" s="6"/>
    </row>
    <row r="52" spans="1:18" customFormat="1" ht="15.75">
      <c r="A52" s="26" t="str">
        <f>IF(F52&lt;&gt;"",1+MAX($A$5:A51),"")</f>
        <v/>
      </c>
      <c r="B52" s="32"/>
      <c r="C52" s="28" t="s">
        <v>64</v>
      </c>
      <c r="D52" s="33"/>
      <c r="E52" s="34"/>
      <c r="F52" s="33"/>
      <c r="G52" s="35"/>
      <c r="H52" s="36"/>
      <c r="I52" s="36"/>
      <c r="J52" s="36"/>
      <c r="K52" s="36"/>
      <c r="L52" s="36"/>
      <c r="M52" s="36"/>
      <c r="N52" s="49"/>
      <c r="O52" s="50"/>
      <c r="R52" s="6"/>
    </row>
    <row r="53" spans="1:18" customFormat="1" ht="15.75">
      <c r="A53" s="26">
        <f>IF(F53&lt;&gt;"",1+MAX($A$5:A52),"")</f>
        <v>36</v>
      </c>
      <c r="B53" s="32"/>
      <c r="C53" s="29" t="s">
        <v>65</v>
      </c>
      <c r="D53" s="33">
        <v>104</v>
      </c>
      <c r="E53" s="34">
        <v>0.1</v>
      </c>
      <c r="F53" s="33">
        <f t="shared" ref="F53:F54" si="24">D53*(1+E53)</f>
        <v>114.4</v>
      </c>
      <c r="G53" s="35" t="s">
        <v>52</v>
      </c>
      <c r="H53" s="39">
        <f t="shared" ref="H53:H54" si="25">R53*0.39</f>
        <v>13.26</v>
      </c>
      <c r="I53" s="36">
        <f t="shared" ref="I53:I54" si="26">H53*F53</f>
        <v>1516.944</v>
      </c>
      <c r="J53" s="33">
        <f t="shared" ref="J53:J54" si="27">I53/35</f>
        <v>43.341257142857138</v>
      </c>
      <c r="K53" s="39">
        <f t="shared" ref="K53:K54" si="28">R53*0.61</f>
        <v>20.74</v>
      </c>
      <c r="L53" s="36">
        <f t="shared" ref="L53:L54" si="29">K53*F53</f>
        <v>2372.6559999999999</v>
      </c>
      <c r="M53" s="36">
        <f t="shared" ref="M53:M54" si="30">H53+K53</f>
        <v>34</v>
      </c>
      <c r="N53" s="49">
        <f t="shared" ref="N53:N54" si="31">M53*F53</f>
        <v>3889.6000000000004</v>
      </c>
      <c r="O53" s="50"/>
      <c r="R53" s="6">
        <v>34</v>
      </c>
    </row>
    <row r="54" spans="1:18" customFormat="1" ht="15.75">
      <c r="A54" s="26">
        <f>IF(F54&lt;&gt;"",1+MAX($A$5:A53),"")</f>
        <v>37</v>
      </c>
      <c r="B54" s="32"/>
      <c r="C54" s="29" t="s">
        <v>66</v>
      </c>
      <c r="D54" s="33">
        <v>120</v>
      </c>
      <c r="E54" s="34">
        <v>0.1</v>
      </c>
      <c r="F54" s="33">
        <f t="shared" si="24"/>
        <v>132</v>
      </c>
      <c r="G54" s="35" t="s">
        <v>52</v>
      </c>
      <c r="H54" s="39">
        <f t="shared" si="25"/>
        <v>26.91</v>
      </c>
      <c r="I54" s="36">
        <f t="shared" si="26"/>
        <v>3552.12</v>
      </c>
      <c r="J54" s="33">
        <f t="shared" si="27"/>
        <v>101.48914285714285</v>
      </c>
      <c r="K54" s="39">
        <f t="shared" si="28"/>
        <v>42.089999999999996</v>
      </c>
      <c r="L54" s="36">
        <f t="shared" si="29"/>
        <v>5555.8799999999992</v>
      </c>
      <c r="M54" s="36">
        <f t="shared" si="30"/>
        <v>69</v>
      </c>
      <c r="N54" s="49">
        <f t="shared" si="31"/>
        <v>9108</v>
      </c>
      <c r="O54" s="50"/>
      <c r="R54" s="6">
        <v>69</v>
      </c>
    </row>
    <row r="55" spans="1:18" customFormat="1" ht="15.75">
      <c r="A55" s="26" t="str">
        <f>IF(F55&lt;&gt;"",1+MAX($A$5:A54),"")</f>
        <v/>
      </c>
      <c r="B55" s="32"/>
      <c r="C55" s="41"/>
      <c r="D55" s="42"/>
      <c r="E55" s="37"/>
      <c r="F55" s="42"/>
      <c r="G55" s="38"/>
      <c r="H55" s="36"/>
      <c r="I55" s="36"/>
      <c r="J55" s="36"/>
      <c r="K55" s="36"/>
      <c r="L55" s="36"/>
      <c r="M55" s="36"/>
      <c r="N55" s="51"/>
      <c r="O55" s="50"/>
      <c r="R55" s="6"/>
    </row>
    <row r="56" spans="1:18" customFormat="1" ht="15.75">
      <c r="A56" s="26" t="str">
        <f>IF(F56&lt;&gt;"",1+MAX($A$5:A55),"")</f>
        <v/>
      </c>
      <c r="B56" s="32"/>
      <c r="C56" s="43" t="s">
        <v>67</v>
      </c>
      <c r="D56" s="42"/>
      <c r="E56" s="37"/>
      <c r="F56" s="42"/>
      <c r="G56" s="38"/>
      <c r="H56" s="39"/>
      <c r="I56" s="39"/>
      <c r="J56" s="39"/>
      <c r="K56" s="39"/>
      <c r="L56" s="39"/>
      <c r="M56" s="39"/>
      <c r="N56" s="51"/>
      <c r="O56" s="50"/>
      <c r="R56" s="6"/>
    </row>
    <row r="57" spans="1:18" customFormat="1" ht="15.75">
      <c r="A57" s="26">
        <f>IF(F57&lt;&gt;"",1+MAX($A$5:A56),"")</f>
        <v>38</v>
      </c>
      <c r="B57" s="32"/>
      <c r="C57" s="29" t="s">
        <v>68</v>
      </c>
      <c r="D57" s="33">
        <v>194</v>
      </c>
      <c r="E57" s="37">
        <v>0.1</v>
      </c>
      <c r="F57" s="33">
        <f t="shared" ref="F57" si="32">D57*(1+E57)</f>
        <v>213.4</v>
      </c>
      <c r="G57" s="38" t="s">
        <v>52</v>
      </c>
      <c r="H57" s="39">
        <f>R57*0.39</f>
        <v>29.25</v>
      </c>
      <c r="I57" s="36">
        <f t="shared" ref="I57" si="33">H57*F57</f>
        <v>6241.95</v>
      </c>
      <c r="J57" s="33">
        <f>I57/35</f>
        <v>178.34142857142857</v>
      </c>
      <c r="K57" s="39">
        <f>R57*0.61</f>
        <v>45.75</v>
      </c>
      <c r="L57" s="36">
        <f t="shared" ref="L57" si="34">K57*F57</f>
        <v>9763.0500000000011</v>
      </c>
      <c r="M57" s="36">
        <f t="shared" ref="M57" si="35">H57+K57</f>
        <v>75</v>
      </c>
      <c r="N57" s="49">
        <f t="shared" ref="N57" si="36">M57*F57</f>
        <v>16005</v>
      </c>
      <c r="O57" s="50"/>
      <c r="R57" s="6">
        <v>75</v>
      </c>
    </row>
    <row r="58" spans="1:18" s="1" customFormat="1" ht="17.25" customHeight="1">
      <c r="A58" s="26" t="str">
        <f>IF(F58&lt;&gt;"",1+MAX($A$5:A57),"")</f>
        <v/>
      </c>
      <c r="B58" s="20"/>
      <c r="C58" s="21"/>
      <c r="D58" s="21"/>
      <c r="E58" s="22"/>
      <c r="F58" s="23"/>
      <c r="G58" s="24"/>
      <c r="H58" s="39"/>
      <c r="I58" s="39"/>
      <c r="J58" s="39"/>
      <c r="K58" s="39"/>
      <c r="L58" s="39"/>
      <c r="M58" s="39"/>
      <c r="N58" s="45"/>
      <c r="O58" s="46"/>
      <c r="R58" s="6"/>
    </row>
    <row r="59" spans="1:18" s="1" customFormat="1" ht="17.25" customHeight="1">
      <c r="A59" s="26" t="str">
        <f>IF(F59&lt;&gt;"",1+MAX($A$5:A58),"")</f>
        <v/>
      </c>
      <c r="B59" s="20"/>
      <c r="C59" s="43" t="s">
        <v>69</v>
      </c>
      <c r="D59" s="21"/>
      <c r="E59" s="22"/>
      <c r="F59" s="23"/>
      <c r="G59" s="24"/>
      <c r="H59" s="25"/>
      <c r="I59" s="25"/>
      <c r="J59" s="25"/>
      <c r="K59" s="25"/>
      <c r="L59" s="25"/>
      <c r="M59" s="25"/>
      <c r="N59" s="45"/>
      <c r="O59" s="46"/>
      <c r="R59" s="6"/>
    </row>
    <row r="60" spans="1:18" customFormat="1" ht="15.75">
      <c r="A60" s="26">
        <f>IF(F60&lt;&gt;"",1+MAX($A$5:A59),"")</f>
        <v>39</v>
      </c>
      <c r="B60" s="40"/>
      <c r="C60" s="29" t="s">
        <v>70</v>
      </c>
      <c r="D60" s="33">
        <v>9</v>
      </c>
      <c r="E60" s="34">
        <v>0</v>
      </c>
      <c r="F60" s="33">
        <f t="shared" ref="F60:F62" si="37">D60*(1+E60)</f>
        <v>9</v>
      </c>
      <c r="G60" s="35" t="s">
        <v>42</v>
      </c>
      <c r="H60" s="39">
        <f t="shared" ref="H60:H62" si="38">R60*0.39</f>
        <v>58.5</v>
      </c>
      <c r="I60" s="36">
        <f t="shared" ref="I60:I62" si="39">H60*F60</f>
        <v>526.5</v>
      </c>
      <c r="J60" s="33">
        <f t="shared" ref="J60:J62" si="40">I60/35</f>
        <v>15.042857142857143</v>
      </c>
      <c r="K60" s="39">
        <f t="shared" ref="K60:K62" si="41">R60*0.61</f>
        <v>91.5</v>
      </c>
      <c r="L60" s="36">
        <f t="shared" ref="L60:L62" si="42">K60*F60</f>
        <v>823.5</v>
      </c>
      <c r="M60" s="36">
        <f t="shared" ref="M60:M62" si="43">H60+K60</f>
        <v>150</v>
      </c>
      <c r="N60" s="49">
        <f t="shared" ref="N60:N62" si="44">M60*F60</f>
        <v>1350</v>
      </c>
      <c r="O60" s="50"/>
      <c r="R60" s="6">
        <v>150</v>
      </c>
    </row>
    <row r="61" spans="1:18" customFormat="1" ht="15.75">
      <c r="A61" s="26">
        <f>IF(F61&lt;&gt;"",1+MAX($A$5:A60),"")</f>
        <v>40</v>
      </c>
      <c r="B61" s="40"/>
      <c r="C61" s="29" t="s">
        <v>71</v>
      </c>
      <c r="D61" s="33">
        <v>9</v>
      </c>
      <c r="E61" s="34">
        <v>0</v>
      </c>
      <c r="F61" s="33">
        <f t="shared" si="37"/>
        <v>9</v>
      </c>
      <c r="G61" s="35" t="s">
        <v>42</v>
      </c>
      <c r="H61" s="39">
        <f t="shared" si="38"/>
        <v>46.800000000000004</v>
      </c>
      <c r="I61" s="36">
        <f t="shared" si="39"/>
        <v>421.20000000000005</v>
      </c>
      <c r="J61" s="33">
        <f t="shared" si="40"/>
        <v>12.034285714285716</v>
      </c>
      <c r="K61" s="39">
        <f t="shared" si="41"/>
        <v>73.2</v>
      </c>
      <c r="L61" s="36">
        <f t="shared" si="42"/>
        <v>658.80000000000007</v>
      </c>
      <c r="M61" s="36">
        <f t="shared" si="43"/>
        <v>120</v>
      </c>
      <c r="N61" s="49">
        <f t="shared" si="44"/>
        <v>1080</v>
      </c>
      <c r="O61" s="50"/>
      <c r="R61" s="6">
        <v>120</v>
      </c>
    </row>
    <row r="62" spans="1:18" customFormat="1" ht="15.75">
      <c r="A62" s="26">
        <f>IF(F62&lt;&gt;"",1+MAX($A$5:A61),"")</f>
        <v>41</v>
      </c>
      <c r="B62" s="40"/>
      <c r="C62" s="29" t="s">
        <v>72</v>
      </c>
      <c r="D62" s="33">
        <v>14</v>
      </c>
      <c r="E62" s="34">
        <v>0</v>
      </c>
      <c r="F62" s="33">
        <f t="shared" si="37"/>
        <v>14</v>
      </c>
      <c r="G62" s="35" t="s">
        <v>42</v>
      </c>
      <c r="H62" s="39">
        <f t="shared" si="38"/>
        <v>66.3</v>
      </c>
      <c r="I62" s="36">
        <f t="shared" si="39"/>
        <v>928.19999999999993</v>
      </c>
      <c r="J62" s="33">
        <f t="shared" si="40"/>
        <v>26.52</v>
      </c>
      <c r="K62" s="39">
        <f t="shared" si="41"/>
        <v>103.7</v>
      </c>
      <c r="L62" s="36">
        <f t="shared" si="42"/>
        <v>1451.8</v>
      </c>
      <c r="M62" s="36">
        <f t="shared" si="43"/>
        <v>170</v>
      </c>
      <c r="N62" s="49">
        <f t="shared" si="44"/>
        <v>2380</v>
      </c>
      <c r="O62" s="50"/>
      <c r="R62" s="6">
        <v>170</v>
      </c>
    </row>
    <row r="63" spans="1:18" customFormat="1" ht="15.75">
      <c r="A63" s="26" t="str">
        <f>IF(F63&lt;&gt;"",1+MAX($A$5:A62),"")</f>
        <v/>
      </c>
      <c r="B63" s="40"/>
      <c r="C63" s="29"/>
      <c r="D63" s="33"/>
      <c r="E63" s="34"/>
      <c r="F63" s="33"/>
      <c r="G63" s="35"/>
      <c r="H63" s="36"/>
      <c r="I63" s="36"/>
      <c r="J63" s="36"/>
      <c r="K63" s="36"/>
      <c r="L63" s="36"/>
      <c r="M63" s="36"/>
      <c r="N63" s="49"/>
      <c r="O63" s="50"/>
      <c r="R63" s="6"/>
    </row>
    <row r="64" spans="1:18" s="1" customFormat="1" ht="17.25" customHeight="1">
      <c r="A64" s="26" t="str">
        <f>IF(F64&lt;&gt;"",1+MAX($A$5:A63),"")</f>
        <v/>
      </c>
      <c r="B64" s="20"/>
      <c r="C64" s="43" t="s">
        <v>73</v>
      </c>
      <c r="D64" s="21"/>
      <c r="E64" s="22"/>
      <c r="F64" s="23"/>
      <c r="G64" s="24"/>
      <c r="H64" s="25"/>
      <c r="I64" s="25"/>
      <c r="J64" s="25"/>
      <c r="K64" s="25"/>
      <c r="L64" s="25"/>
      <c r="M64" s="25"/>
      <c r="N64" s="45"/>
      <c r="O64" s="46"/>
      <c r="R64" s="6"/>
    </row>
    <row r="65" spans="1:18" customFormat="1" ht="15.75">
      <c r="A65" s="26">
        <f>IF(F65&lt;&gt;"",1+MAX($A$5:A64),"")</f>
        <v>42</v>
      </c>
      <c r="B65" s="40"/>
      <c r="C65" s="29" t="s">
        <v>74</v>
      </c>
      <c r="D65" s="33">
        <v>59</v>
      </c>
      <c r="E65" s="34">
        <v>0</v>
      </c>
      <c r="F65" s="33">
        <f t="shared" ref="F65:F69" si="45">D65*(1+E65)</f>
        <v>59</v>
      </c>
      <c r="G65" s="35" t="s">
        <v>42</v>
      </c>
      <c r="H65" s="39">
        <f t="shared" ref="H65:H70" si="46">R65*0.39</f>
        <v>58.5</v>
      </c>
      <c r="I65" s="36">
        <f t="shared" ref="I65:I70" si="47">H65*F65</f>
        <v>3451.5</v>
      </c>
      <c r="J65" s="33">
        <f t="shared" ref="J65:J70" si="48">I65/35</f>
        <v>98.614285714285714</v>
      </c>
      <c r="K65" s="39">
        <f t="shared" ref="K65:K70" si="49">R65*0.61</f>
        <v>91.5</v>
      </c>
      <c r="L65" s="36">
        <f t="shared" ref="L65:L70" si="50">K65*F65</f>
        <v>5398.5</v>
      </c>
      <c r="M65" s="36">
        <f t="shared" ref="M65:M70" si="51">H65+K65</f>
        <v>150</v>
      </c>
      <c r="N65" s="49">
        <f t="shared" ref="N65:N70" si="52">M65*F65</f>
        <v>8850</v>
      </c>
      <c r="O65" s="50"/>
      <c r="R65" s="6">
        <v>150</v>
      </c>
    </row>
    <row r="66" spans="1:18" customFormat="1" ht="15.75">
      <c r="A66" s="26">
        <f>IF(F66&lt;&gt;"",1+MAX($A$5:A65),"")</f>
        <v>43</v>
      </c>
      <c r="B66" s="40"/>
      <c r="C66" s="29" t="s">
        <v>75</v>
      </c>
      <c r="D66" s="33">
        <v>11</v>
      </c>
      <c r="E66" s="34">
        <v>0</v>
      </c>
      <c r="F66" s="33">
        <f t="shared" si="45"/>
        <v>11</v>
      </c>
      <c r="G66" s="35" t="s">
        <v>42</v>
      </c>
      <c r="H66" s="39">
        <f t="shared" si="46"/>
        <v>70.2</v>
      </c>
      <c r="I66" s="36">
        <f t="shared" si="47"/>
        <v>772.2</v>
      </c>
      <c r="J66" s="33">
        <f t="shared" si="48"/>
        <v>22.062857142857144</v>
      </c>
      <c r="K66" s="39">
        <f t="shared" si="49"/>
        <v>109.8</v>
      </c>
      <c r="L66" s="36">
        <f t="shared" si="50"/>
        <v>1207.8</v>
      </c>
      <c r="M66" s="36">
        <f t="shared" si="51"/>
        <v>180</v>
      </c>
      <c r="N66" s="49">
        <f t="shared" si="52"/>
        <v>1980</v>
      </c>
      <c r="O66" s="50"/>
      <c r="R66" s="6">
        <v>180</v>
      </c>
    </row>
    <row r="67" spans="1:18" customFormat="1" ht="15.75">
      <c r="A67" s="26">
        <f>IF(F67&lt;&gt;"",1+MAX($A$5:A66),"")</f>
        <v>44</v>
      </c>
      <c r="B67" s="40"/>
      <c r="C67" s="29" t="s">
        <v>76</v>
      </c>
      <c r="D67" s="33">
        <v>445</v>
      </c>
      <c r="E67" s="34">
        <v>0</v>
      </c>
      <c r="F67" s="33">
        <f t="shared" si="45"/>
        <v>445</v>
      </c>
      <c r="G67" s="35" t="s">
        <v>42</v>
      </c>
      <c r="H67" s="39">
        <f t="shared" si="46"/>
        <v>42.51</v>
      </c>
      <c r="I67" s="36">
        <f t="shared" si="47"/>
        <v>18916.95</v>
      </c>
      <c r="J67" s="33">
        <f t="shared" si="48"/>
        <v>540.48428571428576</v>
      </c>
      <c r="K67" s="39">
        <f t="shared" si="49"/>
        <v>66.489999999999995</v>
      </c>
      <c r="L67" s="36">
        <f t="shared" si="50"/>
        <v>29588.05</v>
      </c>
      <c r="M67" s="36">
        <f t="shared" si="51"/>
        <v>109</v>
      </c>
      <c r="N67" s="49">
        <f t="shared" si="52"/>
        <v>48505</v>
      </c>
      <c r="O67" s="50"/>
      <c r="R67" s="6">
        <v>109</v>
      </c>
    </row>
    <row r="68" spans="1:18" customFormat="1" ht="15.75">
      <c r="A68" s="26">
        <f>IF(F68&lt;&gt;"",1+MAX($A$5:A67),"")</f>
        <v>45</v>
      </c>
      <c r="B68" s="40"/>
      <c r="C68" s="29" t="s">
        <v>77</v>
      </c>
      <c r="D68" s="33">
        <v>481</v>
      </c>
      <c r="E68" s="34">
        <v>0</v>
      </c>
      <c r="F68" s="33">
        <f t="shared" si="45"/>
        <v>481</v>
      </c>
      <c r="G68" s="35" t="s">
        <v>42</v>
      </c>
      <c r="H68" s="39">
        <f t="shared" si="46"/>
        <v>38.22</v>
      </c>
      <c r="I68" s="36">
        <f t="shared" si="47"/>
        <v>18383.82</v>
      </c>
      <c r="J68" s="33">
        <f t="shared" si="48"/>
        <v>525.25199999999995</v>
      </c>
      <c r="K68" s="39">
        <f t="shared" si="49"/>
        <v>59.78</v>
      </c>
      <c r="L68" s="36">
        <f t="shared" si="50"/>
        <v>28754.18</v>
      </c>
      <c r="M68" s="36">
        <f t="shared" si="51"/>
        <v>98</v>
      </c>
      <c r="N68" s="49">
        <f t="shared" si="52"/>
        <v>47138</v>
      </c>
      <c r="O68" s="50"/>
      <c r="R68" s="6">
        <v>98</v>
      </c>
    </row>
    <row r="69" spans="1:18" customFormat="1" ht="15.75">
      <c r="A69" s="26">
        <f>IF(F69&lt;&gt;"",1+MAX($A$5:A68),"")</f>
        <v>46</v>
      </c>
      <c r="B69" s="40"/>
      <c r="C69" s="29" t="s">
        <v>78</v>
      </c>
      <c r="D69" s="33">
        <v>144</v>
      </c>
      <c r="E69" s="34">
        <v>0</v>
      </c>
      <c r="F69" s="33">
        <f t="shared" si="45"/>
        <v>144</v>
      </c>
      <c r="G69" s="35" t="s">
        <v>42</v>
      </c>
      <c r="H69" s="39">
        <f t="shared" si="46"/>
        <v>34.71</v>
      </c>
      <c r="I69" s="36">
        <f t="shared" si="47"/>
        <v>4998.24</v>
      </c>
      <c r="J69" s="33">
        <f t="shared" si="48"/>
        <v>142.80685714285713</v>
      </c>
      <c r="K69" s="39">
        <f t="shared" si="49"/>
        <v>54.29</v>
      </c>
      <c r="L69" s="36">
        <f t="shared" si="50"/>
        <v>7817.76</v>
      </c>
      <c r="M69" s="36">
        <f t="shared" si="51"/>
        <v>89</v>
      </c>
      <c r="N69" s="49">
        <f t="shared" si="52"/>
        <v>12816</v>
      </c>
      <c r="O69" s="50"/>
      <c r="R69" s="6">
        <v>89</v>
      </c>
    </row>
    <row r="70" spans="1:18" customFormat="1" ht="15.75">
      <c r="A70" s="26">
        <f>IF(F70&lt;&gt;"",1+MAX($A$5:A69),"")</f>
        <v>47</v>
      </c>
      <c r="B70" s="40"/>
      <c r="C70" s="29" t="s">
        <v>79</v>
      </c>
      <c r="D70" s="33">
        <v>114</v>
      </c>
      <c r="E70" s="34">
        <v>0</v>
      </c>
      <c r="F70" s="33">
        <f t="shared" ref="F70" si="53">D70*(1+E70)</f>
        <v>114</v>
      </c>
      <c r="G70" s="35" t="s">
        <v>42</v>
      </c>
      <c r="H70" s="39">
        <f t="shared" si="46"/>
        <v>29.64</v>
      </c>
      <c r="I70" s="36">
        <f t="shared" si="47"/>
        <v>3378.96</v>
      </c>
      <c r="J70" s="33">
        <f t="shared" si="48"/>
        <v>96.541714285714292</v>
      </c>
      <c r="K70" s="39">
        <f t="shared" si="49"/>
        <v>46.36</v>
      </c>
      <c r="L70" s="36">
        <f t="shared" si="50"/>
        <v>5285.04</v>
      </c>
      <c r="M70" s="36">
        <f t="shared" si="51"/>
        <v>76</v>
      </c>
      <c r="N70" s="49">
        <f t="shared" si="52"/>
        <v>8664</v>
      </c>
      <c r="O70" s="50"/>
      <c r="R70" s="6">
        <v>76</v>
      </c>
    </row>
    <row r="71" spans="1:18" customFormat="1" ht="15.75">
      <c r="A71" s="26" t="str">
        <f>IF(F71&lt;&gt;"",1+MAX($A$5:A70),"")</f>
        <v/>
      </c>
      <c r="B71" s="40"/>
      <c r="C71" s="29"/>
      <c r="D71" s="33"/>
      <c r="E71" s="34"/>
      <c r="F71" s="33"/>
      <c r="G71" s="35"/>
      <c r="H71" s="36"/>
      <c r="I71" s="36"/>
      <c r="J71" s="36"/>
      <c r="K71" s="36"/>
      <c r="L71" s="36"/>
      <c r="M71" s="36"/>
      <c r="N71" s="49"/>
      <c r="O71" s="50"/>
      <c r="R71" s="6"/>
    </row>
    <row r="72" spans="1:18" s="1" customFormat="1" ht="17.25" customHeight="1">
      <c r="A72" s="26" t="str">
        <f>IF(F72&lt;&gt;"",1+MAX($A$5:A71),"")</f>
        <v/>
      </c>
      <c r="B72" s="20"/>
      <c r="C72" s="43" t="s">
        <v>80</v>
      </c>
      <c r="D72" s="21"/>
      <c r="E72" s="22"/>
      <c r="F72" s="23"/>
      <c r="G72" s="24"/>
      <c r="H72" s="36"/>
      <c r="I72" s="36"/>
      <c r="J72" s="36"/>
      <c r="K72" s="36"/>
      <c r="L72" s="36"/>
      <c r="M72" s="36"/>
      <c r="N72" s="45"/>
      <c r="O72" s="46"/>
      <c r="R72" s="6"/>
    </row>
    <row r="73" spans="1:18" customFormat="1" ht="15.75">
      <c r="A73" s="26">
        <f>IF(F73&lt;&gt;"",1+MAX($A$5:A72),"")</f>
        <v>48</v>
      </c>
      <c r="B73" s="40"/>
      <c r="C73" s="29" t="s">
        <v>81</v>
      </c>
      <c r="D73" s="33">
        <v>5635</v>
      </c>
      <c r="E73" s="34">
        <v>0.1</v>
      </c>
      <c r="F73" s="33">
        <f t="shared" ref="F73:F74" si="54">D73*(1+E73)</f>
        <v>6198.5000000000009</v>
      </c>
      <c r="G73" s="35" t="s">
        <v>48</v>
      </c>
      <c r="H73" s="39">
        <f t="shared" ref="H73:H74" si="55">R73*0.39</f>
        <v>1.9110000000000003</v>
      </c>
      <c r="I73" s="36">
        <f t="shared" ref="I73:I74" si="56">H73*F73</f>
        <v>11845.333500000002</v>
      </c>
      <c r="J73" s="33">
        <f t="shared" ref="J73:J74" si="57">I73/35</f>
        <v>338.43810000000008</v>
      </c>
      <c r="K73" s="39">
        <f t="shared" ref="K73:K74" si="58">R73*0.61</f>
        <v>2.9890000000000003</v>
      </c>
      <c r="L73" s="36">
        <f t="shared" ref="L73:L74" si="59">K73*F73</f>
        <v>18527.316500000004</v>
      </c>
      <c r="M73" s="36">
        <f t="shared" ref="M73:M74" si="60">H73+K73</f>
        <v>4.9000000000000004</v>
      </c>
      <c r="N73" s="49">
        <f t="shared" ref="N73:N74" si="61">M73*F73</f>
        <v>30372.650000000005</v>
      </c>
      <c r="O73" s="50"/>
      <c r="R73" s="6">
        <v>4.9000000000000004</v>
      </c>
    </row>
    <row r="74" spans="1:18" customFormat="1" ht="15.75">
      <c r="A74" s="26">
        <f>IF(F74&lt;&gt;"",1+MAX($A$5:A73),"")</f>
        <v>49</v>
      </c>
      <c r="B74" s="40"/>
      <c r="C74" s="29" t="s">
        <v>82</v>
      </c>
      <c r="D74" s="33">
        <v>6083</v>
      </c>
      <c r="E74" s="34">
        <v>0.1</v>
      </c>
      <c r="F74" s="33">
        <f t="shared" si="54"/>
        <v>6691.3</v>
      </c>
      <c r="G74" s="35" t="s">
        <v>48</v>
      </c>
      <c r="H74" s="39">
        <f t="shared" si="55"/>
        <v>3.4320000000000004</v>
      </c>
      <c r="I74" s="36">
        <f t="shared" si="56"/>
        <v>22964.541600000004</v>
      </c>
      <c r="J74" s="33">
        <f t="shared" si="57"/>
        <v>656.12976000000015</v>
      </c>
      <c r="K74" s="39">
        <f t="shared" si="58"/>
        <v>5.3680000000000003</v>
      </c>
      <c r="L74" s="36">
        <f t="shared" si="59"/>
        <v>35918.898400000005</v>
      </c>
      <c r="M74" s="36">
        <f t="shared" si="60"/>
        <v>8.8000000000000007</v>
      </c>
      <c r="N74" s="49">
        <f t="shared" si="61"/>
        <v>58883.44000000001</v>
      </c>
      <c r="O74" s="50"/>
      <c r="R74" s="6">
        <v>8.8000000000000007</v>
      </c>
    </row>
    <row r="75" spans="1:18" customFormat="1" ht="15.75">
      <c r="A75" s="26" t="str">
        <f>IF(F75&lt;&gt;"",1+MAX($A$5:A74),"")</f>
        <v/>
      </c>
      <c r="B75" s="40"/>
      <c r="C75" s="29"/>
      <c r="D75" s="33"/>
      <c r="E75" s="34"/>
      <c r="F75" s="33"/>
      <c r="G75" s="35"/>
      <c r="H75" s="36"/>
      <c r="I75" s="36"/>
      <c r="J75" s="36"/>
      <c r="K75" s="36"/>
      <c r="L75" s="36"/>
      <c r="M75" s="36"/>
      <c r="N75" s="49"/>
      <c r="O75" s="50"/>
      <c r="R75" s="6"/>
    </row>
    <row r="76" spans="1:18" customFormat="1" ht="15.75">
      <c r="A76" s="26" t="str">
        <f>IF(F76&lt;&gt;"",1+MAX($A$5:A75),"")</f>
        <v/>
      </c>
      <c r="B76" s="40"/>
      <c r="C76" s="43" t="s">
        <v>83</v>
      </c>
      <c r="D76" s="33"/>
      <c r="E76" s="34"/>
      <c r="F76" s="33"/>
      <c r="G76" s="35"/>
      <c r="H76" s="36"/>
      <c r="I76" s="36"/>
      <c r="J76" s="36"/>
      <c r="K76" s="36"/>
      <c r="L76" s="36"/>
      <c r="M76" s="36"/>
      <c r="N76" s="49"/>
      <c r="O76" s="50"/>
      <c r="R76" s="6"/>
    </row>
    <row r="77" spans="1:18" customFormat="1" ht="30">
      <c r="A77" s="26">
        <f>IF(F77&lt;&gt;"",1+MAX($A$5:A76),"")</f>
        <v>50</v>
      </c>
      <c r="B77" s="40"/>
      <c r="C77" s="29" t="s">
        <v>84</v>
      </c>
      <c r="D77" s="33">
        <f>3.5*1*236/27</f>
        <v>30.592592592592592</v>
      </c>
      <c r="E77" s="34">
        <v>0.1</v>
      </c>
      <c r="F77" s="33">
        <f t="shared" ref="F77" si="62">D77*(1+E77)</f>
        <v>33.651851851851852</v>
      </c>
      <c r="G77" s="35" t="s">
        <v>85</v>
      </c>
      <c r="H77" s="39">
        <f>R77*0.39</f>
        <v>327.60000000000002</v>
      </c>
      <c r="I77" s="36">
        <f t="shared" ref="I77" si="63">H77*F77</f>
        <v>11024.346666666668</v>
      </c>
      <c r="J77" s="33">
        <f>I77/35</f>
        <v>314.9813333333334</v>
      </c>
      <c r="K77" s="39">
        <f>R77*0.61</f>
        <v>512.4</v>
      </c>
      <c r="L77" s="36">
        <f t="shared" ref="L77" si="64">K77*F77</f>
        <v>17243.208888888887</v>
      </c>
      <c r="M77" s="36">
        <f t="shared" ref="M77" si="65">H77+K77</f>
        <v>840</v>
      </c>
      <c r="N77" s="49">
        <f t="shared" ref="N77" si="66">M77*F77</f>
        <v>28267.555555555555</v>
      </c>
      <c r="O77" s="50"/>
      <c r="R77" s="6">
        <v>840</v>
      </c>
    </row>
    <row r="78" spans="1:18" customFormat="1" ht="15.75">
      <c r="A78" s="26" t="str">
        <f>IF(F78&lt;&gt;"",1+MAX($A$5:A77),"")</f>
        <v/>
      </c>
      <c r="B78" s="40"/>
      <c r="C78" s="29"/>
      <c r="D78" s="33"/>
      <c r="E78" s="34"/>
      <c r="F78" s="33"/>
      <c r="G78" s="35"/>
      <c r="H78" s="36"/>
      <c r="I78" s="36"/>
      <c r="J78" s="36"/>
      <c r="K78" s="36"/>
      <c r="L78" s="36"/>
      <c r="M78" s="36"/>
      <c r="N78" s="49"/>
      <c r="O78" s="50"/>
      <c r="R78" s="6"/>
    </row>
    <row r="79" spans="1:18" customFormat="1" ht="15.75">
      <c r="A79" s="26" t="str">
        <f>IF(F79&lt;&gt;"",1+MAX($A$5:A78),"")</f>
        <v/>
      </c>
      <c r="B79" s="40"/>
      <c r="C79" s="43" t="s">
        <v>86</v>
      </c>
      <c r="D79" s="33"/>
      <c r="E79" s="34"/>
      <c r="F79" s="33"/>
      <c r="G79" s="35"/>
      <c r="H79" s="36"/>
      <c r="I79" s="36"/>
      <c r="J79" s="36"/>
      <c r="K79" s="36"/>
      <c r="L79" s="36"/>
      <c r="M79" s="36"/>
      <c r="N79" s="49"/>
      <c r="O79" s="50"/>
      <c r="R79" s="6"/>
    </row>
    <row r="80" spans="1:18" customFormat="1" ht="15.75">
      <c r="A80" s="26">
        <f>IF(F80&lt;&gt;"",1+MAX($A$5:A79),"")</f>
        <v>51</v>
      </c>
      <c r="B80" s="40"/>
      <c r="C80" s="29" t="s">
        <v>87</v>
      </c>
      <c r="D80" s="33">
        <v>19</v>
      </c>
      <c r="E80" s="34">
        <v>0</v>
      </c>
      <c r="F80" s="33">
        <f t="shared" ref="F80" si="67">D80*(1+E80)</f>
        <v>19</v>
      </c>
      <c r="G80" s="35" t="s">
        <v>42</v>
      </c>
      <c r="H80" s="39">
        <f t="shared" ref="H80:H85" si="68">R80*0.39</f>
        <v>546</v>
      </c>
      <c r="I80" s="36">
        <f t="shared" ref="I80:I85" si="69">H80*F80</f>
        <v>10374</v>
      </c>
      <c r="J80" s="33">
        <f t="shared" ref="J80:J85" si="70">I80/35</f>
        <v>296.39999999999998</v>
      </c>
      <c r="K80" s="39">
        <f t="shared" ref="K80:K85" si="71">R80*0.61</f>
        <v>854</v>
      </c>
      <c r="L80" s="36">
        <f t="shared" ref="L80:L85" si="72">K80*F80</f>
        <v>16226</v>
      </c>
      <c r="M80" s="36">
        <f t="shared" ref="M80:M85" si="73">H80+K80</f>
        <v>1400</v>
      </c>
      <c r="N80" s="49">
        <f t="shared" ref="N80:N85" si="74">M80*F80</f>
        <v>26600</v>
      </c>
      <c r="O80" s="50"/>
      <c r="R80" s="6">
        <v>1400</v>
      </c>
    </row>
    <row r="81" spans="1:18" customFormat="1" ht="30">
      <c r="A81" s="26">
        <f>IF(F81&lt;&gt;"",1+MAX($A$5:A80),"")</f>
        <v>52</v>
      </c>
      <c r="B81" s="40"/>
      <c r="C81" s="29" t="s">
        <v>88</v>
      </c>
      <c r="D81" s="33">
        <v>18</v>
      </c>
      <c r="E81" s="34">
        <v>0</v>
      </c>
      <c r="F81" s="33">
        <f t="shared" ref="F81:F85" si="75">D81*(1+E81)</f>
        <v>18</v>
      </c>
      <c r="G81" s="35" t="s">
        <v>42</v>
      </c>
      <c r="H81" s="39">
        <f t="shared" si="68"/>
        <v>351</v>
      </c>
      <c r="I81" s="36">
        <f t="shared" si="69"/>
        <v>6318</v>
      </c>
      <c r="J81" s="33">
        <f t="shared" si="70"/>
        <v>180.51428571428571</v>
      </c>
      <c r="K81" s="39">
        <f t="shared" si="71"/>
        <v>549</v>
      </c>
      <c r="L81" s="36">
        <f t="shared" si="72"/>
        <v>9882</v>
      </c>
      <c r="M81" s="36">
        <f t="shared" si="73"/>
        <v>900</v>
      </c>
      <c r="N81" s="49">
        <f t="shared" si="74"/>
        <v>16200</v>
      </c>
      <c r="O81" s="50"/>
      <c r="R81" s="6">
        <v>900</v>
      </c>
    </row>
    <row r="82" spans="1:18" customFormat="1" ht="30">
      <c r="A82" s="26">
        <f>IF(F82&lt;&gt;"",1+MAX($A$5:A81),"")</f>
        <v>53</v>
      </c>
      <c r="B82" s="40"/>
      <c r="C82" s="29" t="s">
        <v>89</v>
      </c>
      <c r="D82" s="33">
        <v>7</v>
      </c>
      <c r="E82" s="34">
        <v>0</v>
      </c>
      <c r="F82" s="33">
        <f t="shared" si="75"/>
        <v>7</v>
      </c>
      <c r="G82" s="35" t="s">
        <v>42</v>
      </c>
      <c r="H82" s="39">
        <f t="shared" si="68"/>
        <v>468</v>
      </c>
      <c r="I82" s="36">
        <f t="shared" si="69"/>
        <v>3276</v>
      </c>
      <c r="J82" s="33">
        <f t="shared" si="70"/>
        <v>93.6</v>
      </c>
      <c r="K82" s="39">
        <f t="shared" si="71"/>
        <v>732</v>
      </c>
      <c r="L82" s="36">
        <f t="shared" si="72"/>
        <v>5124</v>
      </c>
      <c r="M82" s="36">
        <f t="shared" si="73"/>
        <v>1200</v>
      </c>
      <c r="N82" s="49">
        <f t="shared" si="74"/>
        <v>8400</v>
      </c>
      <c r="O82" s="50"/>
      <c r="R82" s="6">
        <v>1200</v>
      </c>
    </row>
    <row r="83" spans="1:18" customFormat="1" ht="15.75">
      <c r="A83" s="26">
        <f>IF(F83&lt;&gt;"",1+MAX($A$5:A82),"")</f>
        <v>54</v>
      </c>
      <c r="B83" s="40"/>
      <c r="C83" s="29" t="s">
        <v>90</v>
      </c>
      <c r="D83" s="33">
        <v>7</v>
      </c>
      <c r="E83" s="34">
        <v>0</v>
      </c>
      <c r="F83" s="33">
        <f t="shared" si="75"/>
        <v>7</v>
      </c>
      <c r="G83" s="35" t="s">
        <v>42</v>
      </c>
      <c r="H83" s="39">
        <f t="shared" si="68"/>
        <v>253.5</v>
      </c>
      <c r="I83" s="36">
        <f t="shared" si="69"/>
        <v>1774.5</v>
      </c>
      <c r="J83" s="33">
        <f t="shared" si="70"/>
        <v>50.7</v>
      </c>
      <c r="K83" s="39">
        <f t="shared" si="71"/>
        <v>396.5</v>
      </c>
      <c r="L83" s="36">
        <f t="shared" si="72"/>
        <v>2775.5</v>
      </c>
      <c r="M83" s="36">
        <f t="shared" si="73"/>
        <v>650</v>
      </c>
      <c r="N83" s="49">
        <f t="shared" si="74"/>
        <v>4550</v>
      </c>
      <c r="O83" s="50"/>
      <c r="R83" s="6">
        <v>650</v>
      </c>
    </row>
    <row r="84" spans="1:18" customFormat="1" ht="15.75">
      <c r="A84" s="26">
        <f>IF(F84&lt;&gt;"",1+MAX($A$5:A83),"")</f>
        <v>55</v>
      </c>
      <c r="B84" s="40"/>
      <c r="C84" s="29" t="s">
        <v>91</v>
      </c>
      <c r="D84" s="33">
        <v>4</v>
      </c>
      <c r="E84" s="34">
        <v>0</v>
      </c>
      <c r="F84" s="33">
        <f t="shared" si="75"/>
        <v>4</v>
      </c>
      <c r="G84" s="35" t="s">
        <v>42</v>
      </c>
      <c r="H84" s="39">
        <f t="shared" si="68"/>
        <v>89.7</v>
      </c>
      <c r="I84" s="36">
        <f t="shared" si="69"/>
        <v>358.8</v>
      </c>
      <c r="J84" s="33">
        <f t="shared" si="70"/>
        <v>10.251428571428571</v>
      </c>
      <c r="K84" s="39">
        <f t="shared" si="71"/>
        <v>140.29999999999998</v>
      </c>
      <c r="L84" s="36">
        <f t="shared" si="72"/>
        <v>561.19999999999993</v>
      </c>
      <c r="M84" s="36">
        <f t="shared" si="73"/>
        <v>230</v>
      </c>
      <c r="N84" s="49">
        <f t="shared" si="74"/>
        <v>920</v>
      </c>
      <c r="O84" s="50"/>
      <c r="R84" s="6">
        <v>230</v>
      </c>
    </row>
    <row r="85" spans="1:18" customFormat="1" ht="15.75">
      <c r="A85" s="26">
        <f>IF(F85&lt;&gt;"",1+MAX($A$5:A84),"")</f>
        <v>56</v>
      </c>
      <c r="B85" s="40"/>
      <c r="C85" s="29" t="s">
        <v>92</v>
      </c>
      <c r="D85" s="33">
        <v>18</v>
      </c>
      <c r="E85" s="34">
        <v>0</v>
      </c>
      <c r="F85" s="33">
        <f t="shared" si="75"/>
        <v>18</v>
      </c>
      <c r="G85" s="35" t="s">
        <v>42</v>
      </c>
      <c r="H85" s="39">
        <f t="shared" si="68"/>
        <v>132.6</v>
      </c>
      <c r="I85" s="36">
        <f t="shared" si="69"/>
        <v>2386.7999999999997</v>
      </c>
      <c r="J85" s="33">
        <f t="shared" si="70"/>
        <v>68.194285714285712</v>
      </c>
      <c r="K85" s="39">
        <f t="shared" si="71"/>
        <v>207.4</v>
      </c>
      <c r="L85" s="36">
        <f t="shared" si="72"/>
        <v>3733.2000000000003</v>
      </c>
      <c r="M85" s="36">
        <f t="shared" si="73"/>
        <v>340</v>
      </c>
      <c r="N85" s="49">
        <f t="shared" si="74"/>
        <v>6120</v>
      </c>
      <c r="O85" s="50"/>
      <c r="R85" s="6">
        <v>340</v>
      </c>
    </row>
    <row r="86" spans="1:18" customFormat="1" ht="15.75">
      <c r="A86" s="26" t="str">
        <f>IF(F86&lt;&gt;"",1+MAX($A$5:A85),"")</f>
        <v/>
      </c>
      <c r="B86" s="40"/>
      <c r="C86" s="29"/>
      <c r="D86" s="33"/>
      <c r="E86" s="34"/>
      <c r="F86" s="33"/>
      <c r="G86" s="35"/>
      <c r="H86" s="36"/>
      <c r="I86" s="36"/>
      <c r="J86" s="36"/>
      <c r="K86" s="36"/>
      <c r="L86" s="36"/>
      <c r="M86" s="36"/>
      <c r="N86" s="49"/>
      <c r="O86" s="50"/>
      <c r="R86" s="6"/>
    </row>
    <row r="87" spans="1:18" customFormat="1" ht="15.75">
      <c r="A87" s="26" t="str">
        <f>IF(F87&lt;&gt;"",1+MAX($A$5:A86),"")</f>
        <v/>
      </c>
      <c r="B87" s="40"/>
      <c r="C87" s="43" t="s">
        <v>93</v>
      </c>
      <c r="D87" s="33"/>
      <c r="E87" s="34"/>
      <c r="F87" s="33"/>
      <c r="G87" s="35"/>
      <c r="H87" s="36"/>
      <c r="I87" s="36"/>
      <c r="J87" s="36"/>
      <c r="K87" s="36"/>
      <c r="L87" s="36"/>
      <c r="M87" s="36"/>
      <c r="N87" s="49"/>
      <c r="O87" s="50"/>
      <c r="R87" s="6"/>
    </row>
    <row r="88" spans="1:18" customFormat="1" ht="15.75">
      <c r="A88" s="26">
        <f>IF(F88&lt;&gt;"",1+MAX($A$5:A87),"")</f>
        <v>57</v>
      </c>
      <c r="B88" s="40"/>
      <c r="C88" s="29" t="s">
        <v>94</v>
      </c>
      <c r="D88" s="33">
        <v>4</v>
      </c>
      <c r="E88" s="34">
        <v>0</v>
      </c>
      <c r="F88" s="33">
        <f t="shared" ref="F88:F92" si="76">D88*(1+E88)</f>
        <v>4</v>
      </c>
      <c r="G88" s="35" t="s">
        <v>42</v>
      </c>
      <c r="H88" s="39">
        <f t="shared" ref="H88:H92" si="77">R88*0.39</f>
        <v>167.70000000000002</v>
      </c>
      <c r="I88" s="36">
        <f t="shared" ref="I88:I92" si="78">H88*F88</f>
        <v>670.80000000000007</v>
      </c>
      <c r="J88" s="33">
        <f t="shared" ref="J88:J92" si="79">I88/35</f>
        <v>19.165714285714287</v>
      </c>
      <c r="K88" s="39">
        <f t="shared" ref="K88:K92" si="80">R88*0.61</f>
        <v>262.3</v>
      </c>
      <c r="L88" s="36">
        <f t="shared" ref="L88:L92" si="81">K88*F88</f>
        <v>1049.2</v>
      </c>
      <c r="M88" s="36">
        <f t="shared" ref="M88:M92" si="82">H88+K88</f>
        <v>430</v>
      </c>
      <c r="N88" s="49">
        <f t="shared" ref="N88:N92" si="83">M88*F88</f>
        <v>1720</v>
      </c>
      <c r="O88" s="50"/>
      <c r="R88" s="6">
        <v>430</v>
      </c>
    </row>
    <row r="89" spans="1:18" customFormat="1" ht="15.75">
      <c r="A89" s="26">
        <f>IF(F89&lt;&gt;"",1+MAX($A$5:A88),"")</f>
        <v>58</v>
      </c>
      <c r="B89" s="40"/>
      <c r="C89" s="29" t="s">
        <v>95</v>
      </c>
      <c r="D89" s="33">
        <v>43</v>
      </c>
      <c r="E89" s="34">
        <v>0</v>
      </c>
      <c r="F89" s="33">
        <f t="shared" si="76"/>
        <v>43</v>
      </c>
      <c r="G89" s="35" t="s">
        <v>42</v>
      </c>
      <c r="H89" s="39">
        <f t="shared" si="77"/>
        <v>128.70000000000002</v>
      </c>
      <c r="I89" s="36">
        <f t="shared" si="78"/>
        <v>5534.1</v>
      </c>
      <c r="J89" s="33">
        <f t="shared" si="79"/>
        <v>158.11714285714288</v>
      </c>
      <c r="K89" s="39">
        <f t="shared" si="80"/>
        <v>201.29999999999998</v>
      </c>
      <c r="L89" s="36">
        <f t="shared" si="81"/>
        <v>8655.9</v>
      </c>
      <c r="M89" s="36">
        <f t="shared" si="82"/>
        <v>330</v>
      </c>
      <c r="N89" s="49">
        <f t="shared" si="83"/>
        <v>14190</v>
      </c>
      <c r="O89" s="50"/>
      <c r="R89" s="6">
        <v>330</v>
      </c>
    </row>
    <row r="90" spans="1:18" customFormat="1" ht="15.75">
      <c r="A90" s="26">
        <f>IF(F90&lt;&gt;"",1+MAX($A$5:A89),"")</f>
        <v>59</v>
      </c>
      <c r="B90" s="40"/>
      <c r="C90" s="29" t="s">
        <v>96</v>
      </c>
      <c r="D90" s="33">
        <v>2</v>
      </c>
      <c r="E90" s="34">
        <v>0</v>
      </c>
      <c r="F90" s="33">
        <f t="shared" si="76"/>
        <v>2</v>
      </c>
      <c r="G90" s="35" t="s">
        <v>42</v>
      </c>
      <c r="H90" s="39">
        <f t="shared" si="77"/>
        <v>50.7</v>
      </c>
      <c r="I90" s="36">
        <f t="shared" si="78"/>
        <v>101.4</v>
      </c>
      <c r="J90" s="33">
        <f t="shared" si="79"/>
        <v>2.8971428571428572</v>
      </c>
      <c r="K90" s="39">
        <f t="shared" si="80"/>
        <v>79.3</v>
      </c>
      <c r="L90" s="36">
        <f t="shared" si="81"/>
        <v>158.6</v>
      </c>
      <c r="M90" s="36">
        <f t="shared" si="82"/>
        <v>130</v>
      </c>
      <c r="N90" s="49">
        <f t="shared" si="83"/>
        <v>260</v>
      </c>
      <c r="O90" s="50"/>
      <c r="R90" s="6">
        <v>130</v>
      </c>
    </row>
    <row r="91" spans="1:18" customFormat="1" ht="15.75">
      <c r="A91" s="26">
        <f>IF(F91&lt;&gt;"",1+MAX($A$5:A90),"")</f>
        <v>60</v>
      </c>
      <c r="B91" s="40"/>
      <c r="C91" s="29" t="s">
        <v>97</v>
      </c>
      <c r="D91" s="33">
        <v>2</v>
      </c>
      <c r="E91" s="34">
        <v>0</v>
      </c>
      <c r="F91" s="33">
        <f t="shared" si="76"/>
        <v>2</v>
      </c>
      <c r="G91" s="35" t="s">
        <v>42</v>
      </c>
      <c r="H91" s="39">
        <f t="shared" si="77"/>
        <v>152.1</v>
      </c>
      <c r="I91" s="36">
        <f t="shared" si="78"/>
        <v>304.2</v>
      </c>
      <c r="J91" s="33">
        <f t="shared" si="79"/>
        <v>8.6914285714285704</v>
      </c>
      <c r="K91" s="39">
        <f t="shared" si="80"/>
        <v>237.9</v>
      </c>
      <c r="L91" s="36">
        <f t="shared" si="81"/>
        <v>475.8</v>
      </c>
      <c r="M91" s="36">
        <f t="shared" si="82"/>
        <v>390</v>
      </c>
      <c r="N91" s="49">
        <f t="shared" si="83"/>
        <v>780</v>
      </c>
      <c r="O91" s="50"/>
      <c r="R91" s="6">
        <v>390</v>
      </c>
    </row>
    <row r="92" spans="1:18" customFormat="1" ht="15.75">
      <c r="A92" s="26">
        <f>IF(F92&lt;&gt;"",1+MAX($A$5:A91),"")</f>
        <v>61</v>
      </c>
      <c r="B92" s="40"/>
      <c r="C92" s="29" t="s">
        <v>98</v>
      </c>
      <c r="D92" s="33">
        <v>13</v>
      </c>
      <c r="E92" s="34">
        <v>0</v>
      </c>
      <c r="F92" s="33">
        <f t="shared" si="76"/>
        <v>13</v>
      </c>
      <c r="G92" s="35" t="s">
        <v>42</v>
      </c>
      <c r="H92" s="39">
        <f t="shared" si="77"/>
        <v>136.5</v>
      </c>
      <c r="I92" s="36">
        <f t="shared" si="78"/>
        <v>1774.5</v>
      </c>
      <c r="J92" s="33">
        <f t="shared" si="79"/>
        <v>50.7</v>
      </c>
      <c r="K92" s="39">
        <f t="shared" si="80"/>
        <v>213.5</v>
      </c>
      <c r="L92" s="36">
        <f t="shared" si="81"/>
        <v>2775.5</v>
      </c>
      <c r="M92" s="36">
        <f t="shared" si="82"/>
        <v>350</v>
      </c>
      <c r="N92" s="49">
        <f t="shared" si="83"/>
        <v>4550</v>
      </c>
      <c r="O92" s="50"/>
      <c r="R92" s="6">
        <v>350</v>
      </c>
    </row>
    <row r="93" spans="1:18" customFormat="1" ht="15.75">
      <c r="A93" s="26"/>
      <c r="B93" s="40"/>
      <c r="C93" s="29"/>
      <c r="D93" s="33"/>
      <c r="E93" s="34"/>
      <c r="F93" s="33"/>
      <c r="G93" s="35"/>
      <c r="H93" s="36"/>
      <c r="I93" s="36"/>
      <c r="J93" s="36"/>
      <c r="K93" s="36"/>
      <c r="L93" s="36"/>
      <c r="M93" s="36"/>
      <c r="N93" s="49"/>
      <c r="O93" s="50"/>
      <c r="R93" s="6"/>
    </row>
    <row r="94" spans="1:18" s="96" customFormat="1" ht="15.75">
      <c r="A94" s="90" t="str">
        <f>IF(F94&lt;&gt;"",1+MAX(#REF!),"")</f>
        <v/>
      </c>
      <c r="B94" s="91"/>
      <c r="C94" s="92" t="s">
        <v>99</v>
      </c>
      <c r="D94" s="93"/>
      <c r="E94" s="93"/>
      <c r="F94" s="93"/>
      <c r="G94" s="93"/>
      <c r="H94" s="94"/>
      <c r="I94" s="94"/>
      <c r="J94" s="94"/>
      <c r="K94" s="94"/>
      <c r="L94" s="94"/>
      <c r="M94" s="94"/>
      <c r="N94" s="93"/>
      <c r="O94" s="95">
        <f>SUM(N95:N109)</f>
        <v>55616.888800000001</v>
      </c>
      <c r="R94" s="98"/>
    </row>
    <row r="95" spans="1:18" customFormat="1" ht="15.75">
      <c r="A95" s="26"/>
      <c r="B95" s="40"/>
      <c r="C95" s="29"/>
      <c r="D95" s="33"/>
      <c r="E95" s="34"/>
      <c r="F95" s="33"/>
      <c r="G95" s="35"/>
      <c r="H95" s="36"/>
      <c r="I95" s="36"/>
      <c r="J95" s="36"/>
      <c r="K95" s="36"/>
      <c r="L95" s="36"/>
      <c r="M95" s="36"/>
      <c r="N95" s="49"/>
      <c r="O95" s="50"/>
      <c r="R95" s="6"/>
    </row>
    <row r="96" spans="1:18" customFormat="1" ht="15.75">
      <c r="A96" s="26" t="str">
        <f>IF(F96&lt;&gt;"",1+MAX($A$5:A95),"")</f>
        <v/>
      </c>
      <c r="B96" s="40"/>
      <c r="C96" s="43" t="s">
        <v>100</v>
      </c>
      <c r="D96" s="33"/>
      <c r="E96" s="34"/>
      <c r="F96" s="33"/>
      <c r="G96" s="35"/>
      <c r="H96" s="36"/>
      <c r="I96" s="36"/>
      <c r="J96" s="36"/>
      <c r="K96" s="36"/>
      <c r="L96" s="36"/>
      <c r="M96" s="36"/>
      <c r="N96" s="49"/>
      <c r="O96" s="50"/>
      <c r="R96" s="6"/>
    </row>
    <row r="97" spans="1:18" customFormat="1" ht="30">
      <c r="A97" s="26">
        <f>IF(F97&lt;&gt;"",1+MAX($A$5:A96),"")</f>
        <v>62</v>
      </c>
      <c r="B97" s="40"/>
      <c r="C97" s="29" t="s">
        <v>101</v>
      </c>
      <c r="D97" s="33">
        <v>8.3000000000000007</v>
      </c>
      <c r="E97" s="34">
        <v>0.1</v>
      </c>
      <c r="F97" s="33">
        <f t="shared" ref="F97:F99" si="84">D97*(1+E97)</f>
        <v>9.1300000000000008</v>
      </c>
      <c r="G97" s="35" t="s">
        <v>85</v>
      </c>
      <c r="H97" s="39">
        <f t="shared" ref="H97:H99" si="85">R97*0.39</f>
        <v>565.5</v>
      </c>
      <c r="I97" s="36">
        <f t="shared" ref="I97:I99" si="86">H97*F97</f>
        <v>5163.0150000000003</v>
      </c>
      <c r="J97" s="33">
        <f t="shared" ref="J97:J99" si="87">I97/35</f>
        <v>147.51471428571429</v>
      </c>
      <c r="K97" s="39">
        <f t="shared" ref="K97:K99" si="88">R97*0.61</f>
        <v>884.5</v>
      </c>
      <c r="L97" s="36">
        <f t="shared" ref="L97:L99" si="89">K97*F97</f>
        <v>8075.4850000000006</v>
      </c>
      <c r="M97" s="36">
        <f t="shared" ref="M97:M99" si="90">H97+K97</f>
        <v>1450</v>
      </c>
      <c r="N97" s="49">
        <f t="shared" ref="N97:N99" si="91">M97*F97</f>
        <v>13238.500000000002</v>
      </c>
      <c r="O97" s="50"/>
      <c r="R97" s="6">
        <v>1450</v>
      </c>
    </row>
    <row r="98" spans="1:18" customFormat="1" ht="45">
      <c r="A98" s="26">
        <f>IF(F98&lt;&gt;"",1+MAX($A$5:A97),"")</f>
        <v>63</v>
      </c>
      <c r="B98" s="40"/>
      <c r="C98" s="29" t="s">
        <v>102</v>
      </c>
      <c r="D98" s="33">
        <v>4</v>
      </c>
      <c r="E98" s="34">
        <v>0.1</v>
      </c>
      <c r="F98" s="33">
        <f t="shared" si="84"/>
        <v>4.4000000000000004</v>
      </c>
      <c r="G98" s="35" t="s">
        <v>85</v>
      </c>
      <c r="H98" s="39">
        <f t="shared" si="85"/>
        <v>565.5</v>
      </c>
      <c r="I98" s="36">
        <f t="shared" si="86"/>
        <v>2488.2000000000003</v>
      </c>
      <c r="J98" s="33">
        <f t="shared" si="87"/>
        <v>71.09142857142858</v>
      </c>
      <c r="K98" s="39">
        <f t="shared" si="88"/>
        <v>884.5</v>
      </c>
      <c r="L98" s="36">
        <f t="shared" si="89"/>
        <v>3891.8</v>
      </c>
      <c r="M98" s="36">
        <f t="shared" si="90"/>
        <v>1450</v>
      </c>
      <c r="N98" s="49">
        <f t="shared" si="91"/>
        <v>6380.0000000000009</v>
      </c>
      <c r="O98" s="50"/>
      <c r="R98" s="6">
        <v>1450</v>
      </c>
    </row>
    <row r="99" spans="1:18" customFormat="1" ht="45">
      <c r="A99" s="26">
        <f>IF(F99&lt;&gt;"",1+MAX($A$5:A98),"")</f>
        <v>64</v>
      </c>
      <c r="B99" s="40"/>
      <c r="C99" s="29" t="s">
        <v>103</v>
      </c>
      <c r="D99" s="33">
        <v>3.4</v>
      </c>
      <c r="E99" s="34">
        <v>0.1</v>
      </c>
      <c r="F99" s="33">
        <f t="shared" si="84"/>
        <v>3.74</v>
      </c>
      <c r="G99" s="35" t="s">
        <v>85</v>
      </c>
      <c r="H99" s="39">
        <f t="shared" si="85"/>
        <v>565.5</v>
      </c>
      <c r="I99" s="36">
        <f t="shared" si="86"/>
        <v>2114.9700000000003</v>
      </c>
      <c r="J99" s="33">
        <f t="shared" si="87"/>
        <v>60.427714285714295</v>
      </c>
      <c r="K99" s="39">
        <f t="shared" si="88"/>
        <v>884.5</v>
      </c>
      <c r="L99" s="36">
        <f t="shared" si="89"/>
        <v>3308.03</v>
      </c>
      <c r="M99" s="36">
        <f t="shared" si="90"/>
        <v>1450</v>
      </c>
      <c r="N99" s="49">
        <f t="shared" si="91"/>
        <v>5423</v>
      </c>
      <c r="O99" s="50"/>
      <c r="R99" s="6">
        <v>1450</v>
      </c>
    </row>
    <row r="100" spans="1:18" customFormat="1" ht="15.75">
      <c r="A100" s="26" t="str">
        <f>IF(F100&lt;&gt;"",1+MAX($A$5:A99),"")</f>
        <v/>
      </c>
      <c r="B100" s="40"/>
      <c r="C100" s="29"/>
      <c r="D100" s="33"/>
      <c r="E100" s="34"/>
      <c r="F100" s="33"/>
      <c r="G100" s="35"/>
      <c r="H100" s="36"/>
      <c r="I100" s="36"/>
      <c r="J100" s="36"/>
      <c r="K100" s="36"/>
      <c r="L100" s="36"/>
      <c r="M100" s="36"/>
      <c r="N100" s="49"/>
      <c r="O100" s="50"/>
      <c r="R100" s="6"/>
    </row>
    <row r="101" spans="1:18" s="1" customFormat="1" ht="17.25" customHeight="1">
      <c r="A101" s="26" t="str">
        <f>IF(F101&lt;&gt;"",1+MAX($A$5:A100),"")</f>
        <v/>
      </c>
      <c r="B101" s="20"/>
      <c r="C101" s="43" t="s">
        <v>104</v>
      </c>
      <c r="D101" s="21"/>
      <c r="E101" s="22"/>
      <c r="F101" s="23"/>
      <c r="G101" s="24"/>
      <c r="H101" s="25"/>
      <c r="I101" s="25"/>
      <c r="J101" s="25"/>
      <c r="K101" s="25"/>
      <c r="L101" s="25"/>
      <c r="M101" s="25"/>
      <c r="N101" s="45"/>
      <c r="O101" s="46"/>
      <c r="R101" s="6"/>
    </row>
    <row r="102" spans="1:18" customFormat="1" ht="45">
      <c r="A102" s="26">
        <f>IF(F102&lt;&gt;"",1+MAX($A$5:A101),"")</f>
        <v>65</v>
      </c>
      <c r="B102" s="40"/>
      <c r="C102" s="29" t="s">
        <v>105</v>
      </c>
      <c r="D102" s="33">
        <f>6*4*2*2/27</f>
        <v>3.5555555555555554</v>
      </c>
      <c r="E102" s="34">
        <v>0.1</v>
      </c>
      <c r="F102" s="33">
        <f t="shared" ref="F102:F106" si="92">D102*(1+E102)</f>
        <v>3.9111111111111114</v>
      </c>
      <c r="G102" s="35" t="s">
        <v>85</v>
      </c>
      <c r="H102" s="39">
        <f t="shared" ref="H102:H106" si="93">R102*0.39</f>
        <v>315.90000000000003</v>
      </c>
      <c r="I102" s="36">
        <f t="shared" ref="I102:I106" si="94">H102*F102</f>
        <v>1235.5200000000002</v>
      </c>
      <c r="J102" s="33">
        <f t="shared" ref="J102:J106" si="95">I102/35</f>
        <v>35.300571428571438</v>
      </c>
      <c r="K102" s="39">
        <f t="shared" ref="K102:K106" si="96">R102*0.61</f>
        <v>494.09999999999997</v>
      </c>
      <c r="L102" s="36">
        <f t="shared" ref="L102:L106" si="97">K102*F102</f>
        <v>1932.48</v>
      </c>
      <c r="M102" s="36">
        <f t="shared" ref="M102:M106" si="98">H102+K102</f>
        <v>810</v>
      </c>
      <c r="N102" s="49">
        <f t="shared" ref="N102:N106" si="99">M102*F102</f>
        <v>3168.0000000000005</v>
      </c>
      <c r="O102" s="50"/>
      <c r="R102" s="6">
        <v>810</v>
      </c>
    </row>
    <row r="103" spans="1:18" customFormat="1" ht="30">
      <c r="A103" s="26">
        <f>IF(F103&lt;&gt;"",1+MAX($A$5:A102),"")</f>
        <v>66</v>
      </c>
      <c r="B103" s="40"/>
      <c r="C103" s="29" t="s">
        <v>106</v>
      </c>
      <c r="D103" s="33">
        <f>5*2*22.39/27</f>
        <v>8.2925925925925927</v>
      </c>
      <c r="E103" s="34">
        <v>0.1</v>
      </c>
      <c r="F103" s="33">
        <f t="shared" si="92"/>
        <v>9.1218518518518525</v>
      </c>
      <c r="G103" s="35" t="s">
        <v>85</v>
      </c>
      <c r="H103" s="39">
        <f t="shared" si="93"/>
        <v>315.90000000000003</v>
      </c>
      <c r="I103" s="36">
        <f t="shared" si="94"/>
        <v>2881.5930000000008</v>
      </c>
      <c r="J103" s="33">
        <f t="shared" si="95"/>
        <v>82.331228571428596</v>
      </c>
      <c r="K103" s="39">
        <f t="shared" si="96"/>
        <v>494.09999999999997</v>
      </c>
      <c r="L103" s="36">
        <f t="shared" si="97"/>
        <v>4507.107</v>
      </c>
      <c r="M103" s="36">
        <f t="shared" si="98"/>
        <v>810</v>
      </c>
      <c r="N103" s="49">
        <f t="shared" si="99"/>
        <v>7388.7000000000007</v>
      </c>
      <c r="O103" s="50"/>
      <c r="R103" s="6">
        <v>810</v>
      </c>
    </row>
    <row r="104" spans="1:18" customFormat="1" ht="45">
      <c r="A104" s="26">
        <f>IF(F104&lt;&gt;"",1+MAX($A$5:A103),"")</f>
        <v>67</v>
      </c>
      <c r="B104" s="40"/>
      <c r="C104" s="29" t="s">
        <v>107</v>
      </c>
      <c r="D104" s="33">
        <f>6*3*2/27</f>
        <v>1.3333333333333333</v>
      </c>
      <c r="E104" s="34">
        <v>0.1</v>
      </c>
      <c r="F104" s="33">
        <f t="shared" si="92"/>
        <v>1.4666666666666668</v>
      </c>
      <c r="G104" s="35" t="s">
        <v>85</v>
      </c>
      <c r="H104" s="39">
        <f t="shared" si="93"/>
        <v>315.90000000000003</v>
      </c>
      <c r="I104" s="36">
        <f t="shared" si="94"/>
        <v>463.32000000000011</v>
      </c>
      <c r="J104" s="33">
        <f t="shared" si="95"/>
        <v>13.237714285714288</v>
      </c>
      <c r="K104" s="39">
        <f t="shared" si="96"/>
        <v>494.09999999999997</v>
      </c>
      <c r="L104" s="36">
        <f t="shared" si="97"/>
        <v>724.68000000000006</v>
      </c>
      <c r="M104" s="36">
        <f t="shared" si="98"/>
        <v>810</v>
      </c>
      <c r="N104" s="49">
        <f t="shared" si="99"/>
        <v>1188</v>
      </c>
      <c r="O104" s="50"/>
      <c r="R104" s="6">
        <v>810</v>
      </c>
    </row>
    <row r="105" spans="1:18" customFormat="1" ht="45">
      <c r="A105" s="26">
        <f>IF(F105&lt;&gt;"",1+MAX($A$5:A104),"")</f>
        <v>68</v>
      </c>
      <c r="B105" s="40"/>
      <c r="C105" s="29" t="s">
        <v>108</v>
      </c>
      <c r="D105" s="33">
        <f>11*3*2/27</f>
        <v>2.4444444444444446</v>
      </c>
      <c r="E105" s="34">
        <v>0.1</v>
      </c>
      <c r="F105" s="33">
        <f t="shared" si="92"/>
        <v>2.6888888888888891</v>
      </c>
      <c r="G105" s="35" t="s">
        <v>85</v>
      </c>
      <c r="H105" s="39">
        <f t="shared" si="93"/>
        <v>315.90000000000003</v>
      </c>
      <c r="I105" s="36">
        <f t="shared" si="94"/>
        <v>849.42000000000019</v>
      </c>
      <c r="J105" s="33">
        <f t="shared" si="95"/>
        <v>24.269142857142864</v>
      </c>
      <c r="K105" s="39">
        <f t="shared" si="96"/>
        <v>494.09999999999997</v>
      </c>
      <c r="L105" s="36">
        <f t="shared" si="97"/>
        <v>1328.58</v>
      </c>
      <c r="M105" s="36">
        <f t="shared" si="98"/>
        <v>810</v>
      </c>
      <c r="N105" s="49">
        <f t="shared" si="99"/>
        <v>2178</v>
      </c>
      <c r="O105" s="50"/>
      <c r="R105" s="6">
        <v>810</v>
      </c>
    </row>
    <row r="106" spans="1:18" customFormat="1" ht="30">
      <c r="A106" s="26">
        <f>IF(F106&lt;&gt;"",1+MAX($A$5:A105),"")</f>
        <v>69</v>
      </c>
      <c r="B106" s="40"/>
      <c r="C106" s="29" t="s">
        <v>109</v>
      </c>
      <c r="D106" s="33">
        <f>2*2*2*1.334/27</f>
        <v>0.39525925925925925</v>
      </c>
      <c r="E106" s="34">
        <v>0.1</v>
      </c>
      <c r="F106" s="33">
        <f t="shared" si="92"/>
        <v>0.43478518518518522</v>
      </c>
      <c r="G106" s="35" t="s">
        <v>85</v>
      </c>
      <c r="H106" s="39">
        <f t="shared" si="93"/>
        <v>315.90000000000003</v>
      </c>
      <c r="I106" s="36">
        <f t="shared" si="94"/>
        <v>137.34864000000002</v>
      </c>
      <c r="J106" s="33">
        <f t="shared" si="95"/>
        <v>3.9242468571428577</v>
      </c>
      <c r="K106" s="39">
        <f t="shared" si="96"/>
        <v>494.09999999999997</v>
      </c>
      <c r="L106" s="36">
        <f t="shared" si="97"/>
        <v>214.82736</v>
      </c>
      <c r="M106" s="36">
        <f t="shared" si="98"/>
        <v>810</v>
      </c>
      <c r="N106" s="49">
        <f t="shared" si="99"/>
        <v>352.17600000000004</v>
      </c>
      <c r="O106" s="50"/>
      <c r="R106" s="6">
        <v>810</v>
      </c>
    </row>
    <row r="107" spans="1:18" s="1" customFormat="1" ht="17.25" customHeight="1">
      <c r="A107" s="26" t="str">
        <f>IF(F107&lt;&gt;"",1+MAX($A$5:A106),"")</f>
        <v/>
      </c>
      <c r="B107" s="20"/>
      <c r="C107" s="21"/>
      <c r="D107" s="21"/>
      <c r="E107" s="22"/>
      <c r="F107" s="23"/>
      <c r="G107" s="24"/>
      <c r="H107" s="25"/>
      <c r="I107" s="25"/>
      <c r="J107" s="25"/>
      <c r="K107" s="25"/>
      <c r="L107" s="25"/>
      <c r="M107" s="25"/>
      <c r="N107" s="45"/>
      <c r="O107" s="46"/>
      <c r="R107" s="6"/>
    </row>
    <row r="108" spans="1:18" s="1" customFormat="1" ht="17.25" customHeight="1">
      <c r="A108" s="26" t="str">
        <f>IF(F108&lt;&gt;"",1+MAX($A$5:A107),"")</f>
        <v/>
      </c>
      <c r="B108" s="20"/>
      <c r="C108" s="43" t="s">
        <v>110</v>
      </c>
      <c r="D108" s="21"/>
      <c r="E108" s="22"/>
      <c r="F108" s="23"/>
      <c r="G108" s="24"/>
      <c r="H108" s="25"/>
      <c r="I108" s="25"/>
      <c r="J108" s="25"/>
      <c r="K108" s="25"/>
      <c r="L108" s="25"/>
      <c r="M108" s="25"/>
      <c r="N108" s="45"/>
      <c r="O108" s="46"/>
      <c r="R108" s="6"/>
    </row>
    <row r="109" spans="1:18" customFormat="1" ht="45">
      <c r="A109" s="26">
        <f>IF(F109&lt;&gt;"",1+MAX($A$5:A108),"")</f>
        <v>70</v>
      </c>
      <c r="B109" s="40"/>
      <c r="C109" s="29" t="s">
        <v>111</v>
      </c>
      <c r="D109" s="33">
        <v>2849.74</v>
      </c>
      <c r="E109" s="34">
        <v>0.1</v>
      </c>
      <c r="F109" s="33">
        <f t="shared" ref="F109" si="100">D109*(1+E109)</f>
        <v>3134.7139999999999</v>
      </c>
      <c r="G109" s="35" t="s">
        <v>48</v>
      </c>
      <c r="H109" s="39">
        <f>R109*0.39</f>
        <v>2.028</v>
      </c>
      <c r="I109" s="36">
        <f t="shared" ref="I109" si="101">H109*F109</f>
        <v>6357.1999919999998</v>
      </c>
      <c r="J109" s="33">
        <f>I109/35</f>
        <v>181.63428548571429</v>
      </c>
      <c r="K109" s="39">
        <f>R109*0.61</f>
        <v>3.1720000000000002</v>
      </c>
      <c r="L109" s="36">
        <f t="shared" ref="L109" si="102">K109*F109</f>
        <v>9943.3128080000006</v>
      </c>
      <c r="M109" s="36">
        <f t="shared" ref="M109" si="103">H109+K109</f>
        <v>5.2</v>
      </c>
      <c r="N109" s="49">
        <f t="shared" ref="N109" si="104">M109*F109</f>
        <v>16300.5128</v>
      </c>
      <c r="O109" s="50"/>
      <c r="R109" s="6">
        <v>5.2</v>
      </c>
    </row>
    <row r="110" spans="1:18" s="1" customFormat="1" ht="17.25" customHeight="1">
      <c r="A110" s="26" t="str">
        <f>IF(F110&lt;&gt;"",1+MAX($A$5:A109),"")</f>
        <v/>
      </c>
      <c r="B110" s="20"/>
      <c r="C110" s="21"/>
      <c r="D110" s="21"/>
      <c r="E110" s="22"/>
      <c r="F110" s="23"/>
      <c r="G110" s="24"/>
      <c r="H110" s="25"/>
      <c r="I110" s="25"/>
      <c r="J110" s="25"/>
      <c r="K110" s="25"/>
      <c r="L110" s="25"/>
      <c r="M110" s="25"/>
      <c r="N110" s="45"/>
      <c r="O110" s="46"/>
      <c r="R110" s="6"/>
    </row>
    <row r="111" spans="1:18" s="96" customFormat="1" ht="15.75">
      <c r="A111" s="90" t="str">
        <f>IF(F111&lt;&gt;"",1+MAX(#REF!),"")</f>
        <v/>
      </c>
      <c r="B111" s="91"/>
      <c r="C111" s="92" t="s">
        <v>112</v>
      </c>
      <c r="D111" s="93"/>
      <c r="E111" s="93"/>
      <c r="F111" s="93"/>
      <c r="G111" s="93"/>
      <c r="H111" s="94"/>
      <c r="I111" s="94"/>
      <c r="J111" s="94"/>
      <c r="K111" s="94"/>
      <c r="L111" s="94"/>
      <c r="M111" s="94"/>
      <c r="N111" s="93"/>
      <c r="O111" s="95">
        <f>SUM(N113:N117)</f>
        <v>31170.266999999996</v>
      </c>
      <c r="R111" s="98"/>
    </row>
    <row r="112" spans="1:18" customFormat="1" ht="15.75">
      <c r="A112" s="26" t="str">
        <f>IF(F112&lt;&gt;"",1+MAX($A$5:A111),"")</f>
        <v/>
      </c>
      <c r="B112" s="40"/>
      <c r="C112" s="29"/>
      <c r="D112" s="33"/>
      <c r="E112" s="34"/>
      <c r="F112" s="33"/>
      <c r="G112" s="35"/>
      <c r="H112" s="36"/>
      <c r="I112" s="36"/>
      <c r="J112" s="36"/>
      <c r="K112" s="36"/>
      <c r="L112" s="36"/>
      <c r="M112" s="36"/>
      <c r="N112" s="49"/>
      <c r="O112" s="50"/>
      <c r="R112" s="6"/>
    </row>
    <row r="113" spans="1:18" customFormat="1" ht="15.75">
      <c r="A113" s="26">
        <f>IF(F113&lt;&gt;"",1+MAX($A$5:A112),"")</f>
        <v>71</v>
      </c>
      <c r="B113" s="40"/>
      <c r="C113" s="29" t="s">
        <v>113</v>
      </c>
      <c r="D113" s="33">
        <v>48</v>
      </c>
      <c r="E113" s="34">
        <v>0.1</v>
      </c>
      <c r="F113" s="33">
        <f t="shared" ref="F113:F117" si="105">D113*(1+E113)</f>
        <v>52.800000000000004</v>
      </c>
      <c r="G113" s="35" t="s">
        <v>52</v>
      </c>
      <c r="H113" s="39">
        <f t="shared" ref="H113:H117" si="106">R113*0.39</f>
        <v>28.080000000000002</v>
      </c>
      <c r="I113" s="36">
        <f t="shared" ref="I113:I117" si="107">H113*F113</f>
        <v>1482.6240000000003</v>
      </c>
      <c r="J113" s="33">
        <f t="shared" ref="J113:J117" si="108">I113/35</f>
        <v>42.360685714285722</v>
      </c>
      <c r="K113" s="39">
        <f t="shared" ref="K113:K117" si="109">R113*0.61</f>
        <v>43.92</v>
      </c>
      <c r="L113" s="36">
        <f t="shared" ref="L113:L117" si="110">K113*F113</f>
        <v>2318.9760000000001</v>
      </c>
      <c r="M113" s="36">
        <f t="shared" ref="M113:M117" si="111">H113+K113</f>
        <v>72</v>
      </c>
      <c r="N113" s="49">
        <f t="shared" ref="N113:N117" si="112">M113*F113</f>
        <v>3801.6000000000004</v>
      </c>
      <c r="O113" s="50"/>
      <c r="R113" s="6">
        <v>72</v>
      </c>
    </row>
    <row r="114" spans="1:18" customFormat="1" ht="15.75">
      <c r="A114" s="26">
        <f>IF(F114&lt;&gt;"",1+MAX($A$5:A113),"")</f>
        <v>72</v>
      </c>
      <c r="B114" s="40"/>
      <c r="C114" s="29" t="s">
        <v>114</v>
      </c>
      <c r="D114" s="33">
        <v>130</v>
      </c>
      <c r="E114" s="34">
        <v>0.1</v>
      </c>
      <c r="F114" s="33">
        <f t="shared" si="105"/>
        <v>143</v>
      </c>
      <c r="G114" s="35" t="s">
        <v>52</v>
      </c>
      <c r="H114" s="39">
        <f t="shared" si="106"/>
        <v>28.080000000000002</v>
      </c>
      <c r="I114" s="36">
        <f t="shared" si="107"/>
        <v>4015.44</v>
      </c>
      <c r="J114" s="33">
        <f t="shared" si="108"/>
        <v>114.72685714285714</v>
      </c>
      <c r="K114" s="39">
        <f t="shared" si="109"/>
        <v>43.92</v>
      </c>
      <c r="L114" s="36">
        <f t="shared" si="110"/>
        <v>6280.56</v>
      </c>
      <c r="M114" s="36">
        <f t="shared" si="111"/>
        <v>72</v>
      </c>
      <c r="N114" s="49">
        <f t="shared" si="112"/>
        <v>10296</v>
      </c>
      <c r="O114" s="50"/>
      <c r="R114" s="6">
        <v>72</v>
      </c>
    </row>
    <row r="115" spans="1:18" customFormat="1" ht="15.75">
      <c r="A115" s="26">
        <f>IF(F115&lt;&gt;"",1+MAX($A$5:A114),"")</f>
        <v>73</v>
      </c>
      <c r="B115" s="40"/>
      <c r="C115" s="29" t="s">
        <v>115</v>
      </c>
      <c r="D115" s="33">
        <v>13</v>
      </c>
      <c r="E115" s="34">
        <v>0</v>
      </c>
      <c r="F115" s="33">
        <f t="shared" si="105"/>
        <v>13</v>
      </c>
      <c r="G115" s="35" t="s">
        <v>42</v>
      </c>
      <c r="H115" s="39">
        <f t="shared" si="106"/>
        <v>120.9</v>
      </c>
      <c r="I115" s="36">
        <f t="shared" si="107"/>
        <v>1571.7</v>
      </c>
      <c r="J115" s="33">
        <f t="shared" si="108"/>
        <v>44.905714285714289</v>
      </c>
      <c r="K115" s="39">
        <f t="shared" si="109"/>
        <v>189.1</v>
      </c>
      <c r="L115" s="36">
        <f t="shared" si="110"/>
        <v>2458.2999999999997</v>
      </c>
      <c r="M115" s="36">
        <f t="shared" si="111"/>
        <v>310</v>
      </c>
      <c r="N115" s="49">
        <f t="shared" si="112"/>
        <v>4030</v>
      </c>
      <c r="O115" s="50"/>
      <c r="R115" s="6">
        <v>310</v>
      </c>
    </row>
    <row r="116" spans="1:18" customFormat="1" ht="15.75">
      <c r="A116" s="26">
        <f>IF(F116&lt;&gt;"",1+MAX($A$5:A115),"")</f>
        <v>74</v>
      </c>
      <c r="B116" s="40"/>
      <c r="C116" s="29" t="s">
        <v>116</v>
      </c>
      <c r="D116" s="33">
        <v>96.91</v>
      </c>
      <c r="E116" s="34">
        <v>0.1</v>
      </c>
      <c r="F116" s="33">
        <f t="shared" si="105"/>
        <v>106.601</v>
      </c>
      <c r="G116" s="35" t="s">
        <v>52</v>
      </c>
      <c r="H116" s="39">
        <f t="shared" si="106"/>
        <v>21.84</v>
      </c>
      <c r="I116" s="36">
        <f t="shared" si="107"/>
        <v>2328.1658400000001</v>
      </c>
      <c r="J116" s="33">
        <f t="shared" si="108"/>
        <v>66.519024000000002</v>
      </c>
      <c r="K116" s="39">
        <f t="shared" si="109"/>
        <v>34.159999999999997</v>
      </c>
      <c r="L116" s="36">
        <f t="shared" si="110"/>
        <v>3641.4901599999998</v>
      </c>
      <c r="M116" s="36">
        <f t="shared" si="111"/>
        <v>56</v>
      </c>
      <c r="N116" s="49">
        <f t="shared" si="112"/>
        <v>5969.6559999999999</v>
      </c>
      <c r="O116" s="50"/>
      <c r="R116" s="6">
        <v>56</v>
      </c>
    </row>
    <row r="117" spans="1:18" customFormat="1" ht="15.75">
      <c r="A117" s="26">
        <f>IF(F117&lt;&gt;"",1+MAX($A$5:A116),"")</f>
        <v>75</v>
      </c>
      <c r="B117" s="40"/>
      <c r="C117" s="29" t="s">
        <v>117</v>
      </c>
      <c r="D117" s="33">
        <v>77.47</v>
      </c>
      <c r="E117" s="34">
        <v>0.1</v>
      </c>
      <c r="F117" s="33">
        <f t="shared" si="105"/>
        <v>85.216999999999999</v>
      </c>
      <c r="G117" s="35" t="s">
        <v>52</v>
      </c>
      <c r="H117" s="39">
        <f t="shared" si="106"/>
        <v>32.370000000000005</v>
      </c>
      <c r="I117" s="36">
        <f t="shared" si="107"/>
        <v>2758.4742900000006</v>
      </c>
      <c r="J117" s="33">
        <f t="shared" si="108"/>
        <v>78.813551142857165</v>
      </c>
      <c r="K117" s="39">
        <f t="shared" si="109"/>
        <v>50.629999999999995</v>
      </c>
      <c r="L117" s="36">
        <f t="shared" si="110"/>
        <v>4314.5367099999994</v>
      </c>
      <c r="M117" s="36">
        <f t="shared" si="111"/>
        <v>83</v>
      </c>
      <c r="N117" s="49">
        <f t="shared" si="112"/>
        <v>7073.0109999999995</v>
      </c>
      <c r="O117" s="50"/>
      <c r="R117" s="6">
        <v>83</v>
      </c>
    </row>
    <row r="118" spans="1:18" customFormat="1" ht="15.75">
      <c r="A118" s="26"/>
      <c r="B118" s="40"/>
      <c r="C118" s="29"/>
      <c r="D118" s="33"/>
      <c r="E118" s="34"/>
      <c r="F118" s="33"/>
      <c r="G118" s="35"/>
      <c r="H118" s="36"/>
      <c r="I118" s="36"/>
      <c r="J118" s="36"/>
      <c r="K118" s="36"/>
      <c r="L118" s="36"/>
      <c r="M118" s="36"/>
      <c r="N118" s="49"/>
      <c r="O118" s="50"/>
      <c r="R118" s="6"/>
    </row>
    <row r="119" spans="1:18" s="96" customFormat="1" ht="15.75">
      <c r="A119" s="90" t="str">
        <f>IF(F119&lt;&gt;"",1+MAX(#REF!),"")</f>
        <v/>
      </c>
      <c r="B119" s="91"/>
      <c r="C119" s="92" t="s">
        <v>118</v>
      </c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5">
        <f>SUM(N121:N159)</f>
        <v>162552.94309999997</v>
      </c>
      <c r="R119" s="98"/>
    </row>
    <row r="120" spans="1:18" s="1" customFormat="1">
      <c r="A120" s="19"/>
      <c r="B120" s="20"/>
      <c r="C120" s="21"/>
      <c r="D120" s="21"/>
      <c r="E120" s="22"/>
      <c r="F120" s="23"/>
      <c r="G120" s="24"/>
      <c r="H120" s="25"/>
      <c r="I120" s="25"/>
      <c r="J120" s="25"/>
      <c r="K120" s="25"/>
      <c r="L120" s="25"/>
      <c r="M120" s="25"/>
      <c r="N120" s="45"/>
      <c r="O120" s="46"/>
      <c r="R120" s="6"/>
    </row>
    <row r="121" spans="1:18" s="1" customFormat="1" ht="17.25" customHeight="1">
      <c r="A121" s="26"/>
      <c r="B121" s="20"/>
      <c r="C121" s="43" t="s">
        <v>119</v>
      </c>
      <c r="D121" s="21"/>
      <c r="E121" s="22"/>
      <c r="F121" s="23"/>
      <c r="G121" s="24"/>
      <c r="H121" s="25"/>
      <c r="I121" s="25"/>
      <c r="J121" s="25"/>
      <c r="K121" s="25"/>
      <c r="L121" s="25"/>
      <c r="M121" s="25"/>
      <c r="N121" s="45"/>
      <c r="O121" s="46"/>
      <c r="R121" s="6"/>
    </row>
    <row r="122" spans="1:18" customFormat="1" ht="15.75">
      <c r="A122" s="26">
        <f>IF(F122&lt;&gt;"",1+MAX($A$5:A121),"")</f>
        <v>76</v>
      </c>
      <c r="B122" s="40"/>
      <c r="C122" s="29" t="s">
        <v>120</v>
      </c>
      <c r="D122" s="33">
        <v>275</v>
      </c>
      <c r="E122" s="34">
        <v>0.1</v>
      </c>
      <c r="F122" s="33">
        <f t="shared" ref="F122:F132" si="113">D122*(1+E122)</f>
        <v>302.5</v>
      </c>
      <c r="G122" s="35" t="s">
        <v>52</v>
      </c>
      <c r="H122" s="39">
        <f t="shared" ref="H122:H132" si="114">R122*0.39</f>
        <v>9.75</v>
      </c>
      <c r="I122" s="36">
        <f t="shared" ref="I122:I132" si="115">H122*F122</f>
        <v>2949.375</v>
      </c>
      <c r="J122" s="33">
        <f t="shared" ref="J122:J132" si="116">I122/35</f>
        <v>84.267857142857139</v>
      </c>
      <c r="K122" s="39">
        <f t="shared" ref="K122:K132" si="117">R122*0.61</f>
        <v>15.25</v>
      </c>
      <c r="L122" s="36">
        <f t="shared" ref="L122:L132" si="118">K122*F122</f>
        <v>4613.125</v>
      </c>
      <c r="M122" s="36">
        <f t="shared" ref="M122:M132" si="119">H122+K122</f>
        <v>25</v>
      </c>
      <c r="N122" s="49">
        <f t="shared" ref="N122:N132" si="120">M122*F122</f>
        <v>7562.5</v>
      </c>
      <c r="O122" s="50"/>
      <c r="R122" s="6">
        <v>25</v>
      </c>
    </row>
    <row r="123" spans="1:18" customFormat="1" ht="15.75">
      <c r="A123" s="26">
        <f>IF(F123&lt;&gt;"",1+MAX($A$5:A122),"")</f>
        <v>77</v>
      </c>
      <c r="B123" s="40"/>
      <c r="C123" s="29" t="s">
        <v>121</v>
      </c>
      <c r="D123" s="33">
        <v>44</v>
      </c>
      <c r="E123" s="34">
        <v>0.1</v>
      </c>
      <c r="F123" s="33">
        <f t="shared" si="113"/>
        <v>48.400000000000006</v>
      </c>
      <c r="G123" s="35" t="s">
        <v>52</v>
      </c>
      <c r="H123" s="39">
        <f t="shared" si="114"/>
        <v>7.41</v>
      </c>
      <c r="I123" s="36">
        <f t="shared" si="115"/>
        <v>358.64400000000006</v>
      </c>
      <c r="J123" s="33">
        <f t="shared" si="116"/>
        <v>10.246971428571431</v>
      </c>
      <c r="K123" s="39">
        <f t="shared" si="117"/>
        <v>11.59</v>
      </c>
      <c r="L123" s="36">
        <f t="shared" si="118"/>
        <v>560.95600000000002</v>
      </c>
      <c r="M123" s="36">
        <f t="shared" si="119"/>
        <v>19</v>
      </c>
      <c r="N123" s="49">
        <f t="shared" si="120"/>
        <v>919.60000000000014</v>
      </c>
      <c r="O123" s="50"/>
      <c r="R123" s="6">
        <v>19</v>
      </c>
    </row>
    <row r="124" spans="1:18" customFormat="1" ht="15.75">
      <c r="A124" s="26">
        <f>IF(F124&lt;&gt;"",1+MAX($A$5:A123),"")</f>
        <v>78</v>
      </c>
      <c r="B124" s="40"/>
      <c r="C124" s="29" t="s">
        <v>122</v>
      </c>
      <c r="D124" s="33">
        <v>43.38</v>
      </c>
      <c r="E124" s="34">
        <v>0.1</v>
      </c>
      <c r="F124" s="33">
        <f t="shared" si="113"/>
        <v>47.718000000000004</v>
      </c>
      <c r="G124" s="35" t="s">
        <v>52</v>
      </c>
      <c r="H124" s="39">
        <f t="shared" si="114"/>
        <v>8.19</v>
      </c>
      <c r="I124" s="36">
        <f t="shared" si="115"/>
        <v>390.81042000000002</v>
      </c>
      <c r="J124" s="33">
        <f t="shared" si="116"/>
        <v>11.166012</v>
      </c>
      <c r="K124" s="39">
        <f t="shared" si="117"/>
        <v>12.81</v>
      </c>
      <c r="L124" s="36">
        <f t="shared" si="118"/>
        <v>611.26758000000007</v>
      </c>
      <c r="M124" s="36">
        <f t="shared" si="119"/>
        <v>21</v>
      </c>
      <c r="N124" s="49">
        <f t="shared" si="120"/>
        <v>1002.0780000000001</v>
      </c>
      <c r="O124" s="50"/>
      <c r="R124" s="6">
        <v>21</v>
      </c>
    </row>
    <row r="125" spans="1:18" customFormat="1" ht="15.75">
      <c r="A125" s="26">
        <f>IF(F125&lt;&gt;"",1+MAX($A$5:A124),"")</f>
        <v>79</v>
      </c>
      <c r="B125" s="40"/>
      <c r="C125" s="29" t="s">
        <v>123</v>
      </c>
      <c r="D125" s="33">
        <v>172.91</v>
      </c>
      <c r="E125" s="34">
        <v>0.1</v>
      </c>
      <c r="F125" s="33">
        <f t="shared" si="113"/>
        <v>190.20100000000002</v>
      </c>
      <c r="G125" s="35" t="s">
        <v>52</v>
      </c>
      <c r="H125" s="39">
        <f t="shared" si="114"/>
        <v>9.36</v>
      </c>
      <c r="I125" s="36">
        <f t="shared" si="115"/>
        <v>1780.2813600000002</v>
      </c>
      <c r="J125" s="33">
        <f t="shared" si="116"/>
        <v>50.865181714285718</v>
      </c>
      <c r="K125" s="39">
        <f t="shared" si="117"/>
        <v>14.64</v>
      </c>
      <c r="L125" s="36">
        <f t="shared" si="118"/>
        <v>2784.5426400000006</v>
      </c>
      <c r="M125" s="36">
        <f t="shared" si="119"/>
        <v>24</v>
      </c>
      <c r="N125" s="49">
        <f t="shared" si="120"/>
        <v>4564.8240000000005</v>
      </c>
      <c r="O125" s="50"/>
      <c r="R125" s="6">
        <v>24</v>
      </c>
    </row>
    <row r="126" spans="1:18" customFormat="1" ht="15.75">
      <c r="A126" s="26">
        <f>IF(F126&lt;&gt;"",1+MAX($A$5:A125),"")</f>
        <v>80</v>
      </c>
      <c r="B126" s="40"/>
      <c r="C126" s="29" t="s">
        <v>124</v>
      </c>
      <c r="D126" s="33">
        <v>742.75</v>
      </c>
      <c r="E126" s="34">
        <v>0.1</v>
      </c>
      <c r="F126" s="33">
        <f t="shared" si="113"/>
        <v>817.02500000000009</v>
      </c>
      <c r="G126" s="35" t="s">
        <v>52</v>
      </c>
      <c r="H126" s="39">
        <f t="shared" si="114"/>
        <v>6.63</v>
      </c>
      <c r="I126" s="36">
        <f t="shared" si="115"/>
        <v>5416.8757500000002</v>
      </c>
      <c r="J126" s="33">
        <f t="shared" si="116"/>
        <v>154.76787857142858</v>
      </c>
      <c r="K126" s="39">
        <f t="shared" si="117"/>
        <v>10.37</v>
      </c>
      <c r="L126" s="36">
        <f t="shared" si="118"/>
        <v>8472.54925</v>
      </c>
      <c r="M126" s="36">
        <f t="shared" si="119"/>
        <v>17</v>
      </c>
      <c r="N126" s="49">
        <f t="shared" si="120"/>
        <v>13889.425000000001</v>
      </c>
      <c r="O126" s="50"/>
      <c r="R126" s="6">
        <v>17</v>
      </c>
    </row>
    <row r="127" spans="1:18" customFormat="1" ht="15.75">
      <c r="A127" s="26">
        <f>IF(F127&lt;&gt;"",1+MAX($A$5:A126),"")</f>
        <v>81</v>
      </c>
      <c r="B127" s="40"/>
      <c r="C127" s="29" t="s">
        <v>125</v>
      </c>
      <c r="D127" s="33">
        <v>33.44</v>
      </c>
      <c r="E127" s="34">
        <v>0.1</v>
      </c>
      <c r="F127" s="33">
        <f t="shared" si="113"/>
        <v>36.783999999999999</v>
      </c>
      <c r="G127" s="35" t="s">
        <v>52</v>
      </c>
      <c r="H127" s="39">
        <f t="shared" si="114"/>
        <v>5.07</v>
      </c>
      <c r="I127" s="36">
        <f t="shared" si="115"/>
        <v>186.49487999999999</v>
      </c>
      <c r="J127" s="33">
        <f t="shared" si="116"/>
        <v>5.3284251428571423</v>
      </c>
      <c r="K127" s="39">
        <f t="shared" si="117"/>
        <v>7.93</v>
      </c>
      <c r="L127" s="36">
        <f t="shared" si="118"/>
        <v>291.69711999999998</v>
      </c>
      <c r="M127" s="36">
        <f t="shared" si="119"/>
        <v>13</v>
      </c>
      <c r="N127" s="49">
        <f t="shared" si="120"/>
        <v>478.19200000000001</v>
      </c>
      <c r="O127" s="50"/>
      <c r="R127" s="6">
        <v>13</v>
      </c>
    </row>
    <row r="128" spans="1:18" customFormat="1" ht="15.75">
      <c r="A128" s="26">
        <f>IF(F128&lt;&gt;"",1+MAX($A$5:A127),"")</f>
        <v>82</v>
      </c>
      <c r="B128" s="40"/>
      <c r="C128" s="29" t="s">
        <v>126</v>
      </c>
      <c r="D128" s="33">
        <v>18.41</v>
      </c>
      <c r="E128" s="34">
        <v>0.1</v>
      </c>
      <c r="F128" s="33">
        <f t="shared" si="113"/>
        <v>20.251000000000001</v>
      </c>
      <c r="G128" s="35" t="s">
        <v>52</v>
      </c>
      <c r="H128" s="39">
        <f t="shared" si="114"/>
        <v>12.48</v>
      </c>
      <c r="I128" s="36">
        <f t="shared" si="115"/>
        <v>252.73248000000004</v>
      </c>
      <c r="J128" s="33">
        <f t="shared" si="116"/>
        <v>7.2209280000000007</v>
      </c>
      <c r="K128" s="39">
        <f t="shared" si="117"/>
        <v>19.52</v>
      </c>
      <c r="L128" s="36">
        <f t="shared" si="118"/>
        <v>395.29952000000003</v>
      </c>
      <c r="M128" s="36">
        <f t="shared" si="119"/>
        <v>32</v>
      </c>
      <c r="N128" s="49">
        <f t="shared" si="120"/>
        <v>648.03200000000004</v>
      </c>
      <c r="O128" s="50"/>
      <c r="R128" s="6">
        <v>32</v>
      </c>
    </row>
    <row r="129" spans="1:18" customFormat="1" ht="15.75">
      <c r="A129" s="26">
        <f>IF(F129&lt;&gt;"",1+MAX($A$5:A128),"")</f>
        <v>83</v>
      </c>
      <c r="B129" s="40"/>
      <c r="C129" s="29" t="s">
        <v>127</v>
      </c>
      <c r="D129" s="33">
        <v>102.88</v>
      </c>
      <c r="E129" s="34">
        <v>0.1</v>
      </c>
      <c r="F129" s="33">
        <f t="shared" si="113"/>
        <v>113.16800000000001</v>
      </c>
      <c r="G129" s="35" t="s">
        <v>48</v>
      </c>
      <c r="H129" s="39">
        <f t="shared" si="114"/>
        <v>1.677</v>
      </c>
      <c r="I129" s="36">
        <f t="shared" si="115"/>
        <v>189.78273600000003</v>
      </c>
      <c r="J129" s="33">
        <f t="shared" si="116"/>
        <v>5.4223638857142866</v>
      </c>
      <c r="K129" s="39">
        <f t="shared" si="117"/>
        <v>2.6229999999999998</v>
      </c>
      <c r="L129" s="36">
        <f t="shared" si="118"/>
        <v>296.83966399999997</v>
      </c>
      <c r="M129" s="36">
        <f t="shared" si="119"/>
        <v>4.3</v>
      </c>
      <c r="N129" s="49">
        <f t="shared" si="120"/>
        <v>486.62240000000003</v>
      </c>
      <c r="O129" s="50"/>
      <c r="R129" s="6">
        <v>4.3</v>
      </c>
    </row>
    <row r="130" spans="1:18" customFormat="1" ht="15.75">
      <c r="A130" s="26">
        <f>IF(F130&lt;&gt;"",1+MAX($A$5:A129),"")</f>
        <v>84</v>
      </c>
      <c r="B130" s="40"/>
      <c r="C130" s="29" t="s">
        <v>128</v>
      </c>
      <c r="D130" s="33">
        <v>2207.91</v>
      </c>
      <c r="E130" s="34">
        <v>0.1</v>
      </c>
      <c r="F130" s="33">
        <f t="shared" si="113"/>
        <v>2428.701</v>
      </c>
      <c r="G130" s="35" t="s">
        <v>48</v>
      </c>
      <c r="H130" s="39">
        <f t="shared" si="114"/>
        <v>1.9110000000000003</v>
      </c>
      <c r="I130" s="36">
        <f t="shared" si="115"/>
        <v>4641.2476110000007</v>
      </c>
      <c r="J130" s="33">
        <f t="shared" si="116"/>
        <v>132.60707460000003</v>
      </c>
      <c r="K130" s="39">
        <f t="shared" si="117"/>
        <v>2.9890000000000003</v>
      </c>
      <c r="L130" s="36">
        <f t="shared" si="118"/>
        <v>7259.3872890000011</v>
      </c>
      <c r="M130" s="36">
        <f t="shared" si="119"/>
        <v>4.9000000000000004</v>
      </c>
      <c r="N130" s="49">
        <f t="shared" si="120"/>
        <v>11900.634900000001</v>
      </c>
      <c r="O130" s="50"/>
      <c r="R130" s="6">
        <v>4.9000000000000004</v>
      </c>
    </row>
    <row r="131" spans="1:18" customFormat="1" ht="15.75">
      <c r="A131" s="26">
        <f>IF(F131&lt;&gt;"",1+MAX($A$5:A130),"")</f>
        <v>85</v>
      </c>
      <c r="B131" s="40"/>
      <c r="C131" s="29" t="s">
        <v>129</v>
      </c>
      <c r="D131" s="33">
        <v>363.02</v>
      </c>
      <c r="E131" s="34">
        <v>0.1</v>
      </c>
      <c r="F131" s="33">
        <f t="shared" si="113"/>
        <v>399.322</v>
      </c>
      <c r="G131" s="35" t="s">
        <v>48</v>
      </c>
      <c r="H131" s="39">
        <f t="shared" si="114"/>
        <v>1.3260000000000001</v>
      </c>
      <c r="I131" s="36">
        <f t="shared" si="115"/>
        <v>529.50097200000005</v>
      </c>
      <c r="J131" s="33">
        <f t="shared" si="116"/>
        <v>15.128599200000002</v>
      </c>
      <c r="K131" s="39">
        <f t="shared" si="117"/>
        <v>2.0739999999999998</v>
      </c>
      <c r="L131" s="36">
        <f t="shared" si="118"/>
        <v>828.19382799999994</v>
      </c>
      <c r="M131" s="36">
        <f t="shared" si="119"/>
        <v>3.4</v>
      </c>
      <c r="N131" s="49">
        <f t="shared" si="120"/>
        <v>1357.6948</v>
      </c>
      <c r="O131" s="50"/>
      <c r="R131" s="6">
        <v>3.4</v>
      </c>
    </row>
    <row r="132" spans="1:18" customFormat="1" ht="15.75">
      <c r="A132" s="26">
        <f>IF(F132&lt;&gt;"",1+MAX($A$5:A131),"")</f>
        <v>86</v>
      </c>
      <c r="B132" s="40"/>
      <c r="C132" s="29" t="s">
        <v>130</v>
      </c>
      <c r="D132" s="33">
        <v>2674</v>
      </c>
      <c r="E132" s="34">
        <v>0.1</v>
      </c>
      <c r="F132" s="33">
        <f t="shared" si="113"/>
        <v>2941.4</v>
      </c>
      <c r="G132" s="35" t="s">
        <v>48</v>
      </c>
      <c r="H132" s="39">
        <f t="shared" si="114"/>
        <v>1.7550000000000001</v>
      </c>
      <c r="I132" s="36">
        <f t="shared" si="115"/>
        <v>5162.1570000000002</v>
      </c>
      <c r="J132" s="33">
        <f t="shared" si="116"/>
        <v>147.49020000000002</v>
      </c>
      <c r="K132" s="39">
        <f t="shared" si="117"/>
        <v>2.7450000000000001</v>
      </c>
      <c r="L132" s="36">
        <f t="shared" si="118"/>
        <v>8074.1430000000009</v>
      </c>
      <c r="M132" s="36">
        <f t="shared" si="119"/>
        <v>4.5</v>
      </c>
      <c r="N132" s="49">
        <f t="shared" si="120"/>
        <v>13236.300000000001</v>
      </c>
      <c r="O132" s="50"/>
      <c r="R132" s="6">
        <v>4.5</v>
      </c>
    </row>
    <row r="133" spans="1:18" s="1" customFormat="1">
      <c r="A133" s="19"/>
      <c r="B133" s="20"/>
      <c r="C133" s="21"/>
      <c r="D133" s="21"/>
      <c r="E133" s="22"/>
      <c r="F133" s="23"/>
      <c r="G133" s="24"/>
      <c r="H133" s="25"/>
      <c r="I133" s="25"/>
      <c r="J133" s="25"/>
      <c r="K133" s="25"/>
      <c r="L133" s="25"/>
      <c r="M133" s="25"/>
      <c r="N133" s="45"/>
      <c r="O133" s="46"/>
      <c r="R133" s="6"/>
    </row>
    <row r="134" spans="1:18" s="1" customFormat="1" ht="17.25" customHeight="1">
      <c r="A134" s="26"/>
      <c r="B134" s="20"/>
      <c r="C134" s="43" t="s">
        <v>131</v>
      </c>
      <c r="D134" s="21"/>
      <c r="E134" s="22"/>
      <c r="F134" s="23"/>
      <c r="G134" s="24"/>
      <c r="H134" s="54"/>
      <c r="I134" s="54"/>
      <c r="J134" s="54"/>
      <c r="K134" s="54"/>
      <c r="L134" s="54"/>
      <c r="M134" s="54"/>
      <c r="N134" s="45"/>
      <c r="O134" s="46"/>
      <c r="R134" s="6"/>
    </row>
    <row r="135" spans="1:18" s="1" customFormat="1">
      <c r="A135" s="26" t="str">
        <f>IF(F135&lt;&gt;"",1+MAX($A$5:A134),"")</f>
        <v/>
      </c>
      <c r="B135" s="20"/>
      <c r="C135" s="55"/>
      <c r="D135" s="56"/>
      <c r="E135" s="57"/>
      <c r="F135" s="58"/>
      <c r="G135" s="59"/>
      <c r="H135" s="60"/>
      <c r="I135" s="60"/>
      <c r="J135" s="60"/>
      <c r="K135" s="60"/>
      <c r="L135" s="60"/>
      <c r="M135" s="60"/>
      <c r="N135" s="64"/>
      <c r="O135" s="46"/>
      <c r="R135" s="6"/>
    </row>
    <row r="136" spans="1:18" s="1" customFormat="1">
      <c r="A136" s="19"/>
      <c r="B136" s="20"/>
      <c r="C136" s="48" t="s">
        <v>132</v>
      </c>
      <c r="D136" s="61"/>
      <c r="E136" s="22"/>
      <c r="F136" s="23"/>
      <c r="G136" s="24"/>
      <c r="H136" s="25"/>
      <c r="I136" s="25"/>
      <c r="J136" s="25"/>
      <c r="K136" s="25"/>
      <c r="L136" s="25"/>
      <c r="M136" s="25"/>
      <c r="N136" s="45"/>
      <c r="O136" s="46"/>
      <c r="R136" s="6"/>
    </row>
    <row r="137" spans="1:18" customFormat="1" ht="15.75">
      <c r="A137" s="26">
        <f>IF(F137&lt;&gt;"",1+MAX($A$5:A136),"")</f>
        <v>87</v>
      </c>
      <c r="B137" s="32"/>
      <c r="C137" s="29" t="s">
        <v>133</v>
      </c>
      <c r="D137" s="33">
        <v>560</v>
      </c>
      <c r="E137" s="37">
        <v>0.1</v>
      </c>
      <c r="F137" s="33">
        <f t="shared" ref="F137" si="121">D137*(1+E137)</f>
        <v>616</v>
      </c>
      <c r="G137" s="38" t="s">
        <v>48</v>
      </c>
      <c r="H137" s="39">
        <f t="shared" ref="H137:H140" si="122">R137*0.39</f>
        <v>1.8719999999999999</v>
      </c>
      <c r="I137" s="36">
        <f t="shared" ref="I137:I140" si="123">H137*F137</f>
        <v>1153.152</v>
      </c>
      <c r="J137" s="33">
        <f t="shared" ref="J137:J140" si="124">I137/35</f>
        <v>32.947200000000002</v>
      </c>
      <c r="K137" s="39">
        <f t="shared" ref="K137:K140" si="125">R137*0.61</f>
        <v>2.9279999999999999</v>
      </c>
      <c r="L137" s="36">
        <f t="shared" ref="L137:L140" si="126">K137*F137</f>
        <v>1803.6479999999999</v>
      </c>
      <c r="M137" s="36">
        <f t="shared" ref="M137:M140" si="127">H137+K137</f>
        <v>4.8</v>
      </c>
      <c r="N137" s="49">
        <f t="shared" ref="N137:N140" si="128">M137*F137</f>
        <v>2956.7999999999997</v>
      </c>
      <c r="O137" s="50"/>
      <c r="R137" s="6">
        <v>4.8</v>
      </c>
    </row>
    <row r="138" spans="1:18" customFormat="1" ht="15.75">
      <c r="A138" s="26">
        <f>IF(F138&lt;&gt;"",1+MAX($A$5:A137),"")</f>
        <v>88</v>
      </c>
      <c r="B138" s="32"/>
      <c r="C138" s="29" t="s">
        <v>134</v>
      </c>
      <c r="D138" s="33">
        <v>1120</v>
      </c>
      <c r="E138" s="37">
        <v>0.1</v>
      </c>
      <c r="F138" s="33">
        <f t="shared" ref="F138:F140" si="129">D138*(1+E138)</f>
        <v>1232</v>
      </c>
      <c r="G138" s="38" t="s">
        <v>48</v>
      </c>
      <c r="H138" s="39">
        <f t="shared" si="122"/>
        <v>1.599</v>
      </c>
      <c r="I138" s="36">
        <f t="shared" si="123"/>
        <v>1969.9680000000001</v>
      </c>
      <c r="J138" s="33">
        <f t="shared" si="124"/>
        <v>56.284800000000004</v>
      </c>
      <c r="K138" s="39">
        <f t="shared" si="125"/>
        <v>2.5009999999999999</v>
      </c>
      <c r="L138" s="36">
        <f t="shared" si="126"/>
        <v>3081.232</v>
      </c>
      <c r="M138" s="36">
        <f t="shared" si="127"/>
        <v>4.0999999999999996</v>
      </c>
      <c r="N138" s="49">
        <f t="shared" si="128"/>
        <v>5051.2</v>
      </c>
      <c r="O138" s="50"/>
      <c r="R138" s="6">
        <v>4.0999999999999996</v>
      </c>
    </row>
    <row r="139" spans="1:18" customFormat="1" ht="15.75">
      <c r="A139" s="26">
        <f>IF(F139&lt;&gt;"",1+MAX($A$5:A138),"")</f>
        <v>89</v>
      </c>
      <c r="B139" s="32"/>
      <c r="C139" s="29" t="s">
        <v>135</v>
      </c>
      <c r="D139" s="33">
        <v>560</v>
      </c>
      <c r="E139" s="37">
        <v>0.1</v>
      </c>
      <c r="F139" s="33">
        <f t="shared" si="129"/>
        <v>616</v>
      </c>
      <c r="G139" s="38" t="s">
        <v>48</v>
      </c>
      <c r="H139" s="39">
        <f t="shared" si="122"/>
        <v>1.56</v>
      </c>
      <c r="I139" s="36">
        <f t="shared" si="123"/>
        <v>960.96</v>
      </c>
      <c r="J139" s="33">
        <f t="shared" si="124"/>
        <v>27.456</v>
      </c>
      <c r="K139" s="39">
        <f t="shared" si="125"/>
        <v>2.44</v>
      </c>
      <c r="L139" s="36">
        <f t="shared" si="126"/>
        <v>1503.04</v>
      </c>
      <c r="M139" s="36">
        <f t="shared" si="127"/>
        <v>4</v>
      </c>
      <c r="N139" s="49">
        <f t="shared" si="128"/>
        <v>2464</v>
      </c>
      <c r="O139" s="50"/>
      <c r="R139" s="6">
        <v>4</v>
      </c>
    </row>
    <row r="140" spans="1:18" customFormat="1" ht="15.75">
      <c r="A140" s="26">
        <f>IF(F140&lt;&gt;"",1+MAX($A$5:A139),"")</f>
        <v>90</v>
      </c>
      <c r="B140" s="32"/>
      <c r="C140" s="29" t="s">
        <v>136</v>
      </c>
      <c r="D140" s="33">
        <v>560</v>
      </c>
      <c r="E140" s="37">
        <v>0.1</v>
      </c>
      <c r="F140" s="33">
        <f t="shared" si="129"/>
        <v>616</v>
      </c>
      <c r="G140" s="38" t="s">
        <v>48</v>
      </c>
      <c r="H140" s="39">
        <f t="shared" si="122"/>
        <v>1.5209999999999999</v>
      </c>
      <c r="I140" s="36">
        <f t="shared" si="123"/>
        <v>936.93599999999992</v>
      </c>
      <c r="J140" s="33">
        <f t="shared" si="124"/>
        <v>26.769599999999997</v>
      </c>
      <c r="K140" s="39">
        <f t="shared" si="125"/>
        <v>2.379</v>
      </c>
      <c r="L140" s="36">
        <f t="shared" si="126"/>
        <v>1465.4639999999999</v>
      </c>
      <c r="M140" s="36">
        <f t="shared" si="127"/>
        <v>3.9</v>
      </c>
      <c r="N140" s="49">
        <f t="shared" si="128"/>
        <v>2402.4</v>
      </c>
      <c r="O140" s="50"/>
      <c r="R140" s="6">
        <v>3.9</v>
      </c>
    </row>
    <row r="141" spans="1:18" customFormat="1" ht="15.75">
      <c r="A141" s="26" t="str">
        <f>IF(F141&lt;&gt;"",1+MAX($A$5:A140),"")</f>
        <v/>
      </c>
      <c r="B141" s="32"/>
      <c r="C141" s="29"/>
      <c r="D141" s="33"/>
      <c r="E141" s="37"/>
      <c r="F141" s="33"/>
      <c r="G141" s="38"/>
      <c r="H141" s="39"/>
      <c r="I141" s="39"/>
      <c r="J141" s="39"/>
      <c r="K141" s="39"/>
      <c r="L141" s="39"/>
      <c r="M141" s="39"/>
      <c r="N141" s="51"/>
      <c r="O141" s="50"/>
      <c r="R141" s="6"/>
    </row>
    <row r="142" spans="1:18" s="1" customFormat="1">
      <c r="A142" s="26" t="str">
        <f>IF(F142&lt;&gt;"",1+MAX($A$5:A141),"")</f>
        <v/>
      </c>
      <c r="B142" s="20"/>
      <c r="C142" s="48" t="s">
        <v>137</v>
      </c>
      <c r="D142" s="61"/>
      <c r="E142" s="22"/>
      <c r="F142" s="23"/>
      <c r="G142" s="24"/>
      <c r="H142" s="25"/>
      <c r="I142" s="25"/>
      <c r="J142" s="25"/>
      <c r="K142" s="25"/>
      <c r="L142" s="25"/>
      <c r="M142" s="25"/>
      <c r="N142" s="45"/>
      <c r="O142" s="46"/>
      <c r="R142" s="6"/>
    </row>
    <row r="143" spans="1:18" customFormat="1" ht="15.75">
      <c r="A143" s="26">
        <f>IF(F143&lt;&gt;"",1+MAX($A$5:A142),"")</f>
        <v>91</v>
      </c>
      <c r="B143" s="32"/>
      <c r="C143" s="29" t="s">
        <v>133</v>
      </c>
      <c r="D143" s="33">
        <v>3920</v>
      </c>
      <c r="E143" s="37">
        <v>0.1</v>
      </c>
      <c r="F143" s="33">
        <f t="shared" ref="F143:F145" si="130">D143*(1+E143)</f>
        <v>4312</v>
      </c>
      <c r="G143" s="38" t="s">
        <v>48</v>
      </c>
      <c r="H143" s="39">
        <f t="shared" ref="H143:H145" si="131">R143*0.39</f>
        <v>1.8719999999999999</v>
      </c>
      <c r="I143" s="36">
        <f t="shared" ref="I143:I145" si="132">H143*F143</f>
        <v>8072.0639999999994</v>
      </c>
      <c r="J143" s="33">
        <f t="shared" ref="J143:J145" si="133">I143/35</f>
        <v>230.63039999999998</v>
      </c>
      <c r="K143" s="39">
        <f t="shared" ref="K143:K145" si="134">R143*0.61</f>
        <v>2.9279999999999999</v>
      </c>
      <c r="L143" s="36">
        <f t="shared" ref="L143:L145" si="135">K143*F143</f>
        <v>12625.536</v>
      </c>
      <c r="M143" s="36">
        <f t="shared" ref="M143:M145" si="136">H143+K143</f>
        <v>4.8</v>
      </c>
      <c r="N143" s="49">
        <f t="shared" ref="N143:N145" si="137">M143*F143</f>
        <v>20697.599999999999</v>
      </c>
      <c r="O143" s="50"/>
      <c r="R143" s="6">
        <v>4.8</v>
      </c>
    </row>
    <row r="144" spans="1:18" customFormat="1" ht="15.75">
      <c r="A144" s="26">
        <f>IF(F144&lt;&gt;"",1+MAX($A$5:A143),"")</f>
        <v>92</v>
      </c>
      <c r="B144" s="32"/>
      <c r="C144" s="29" t="s">
        <v>138</v>
      </c>
      <c r="D144" s="33">
        <v>7840</v>
      </c>
      <c r="E144" s="37">
        <v>0.1</v>
      </c>
      <c r="F144" s="33">
        <f t="shared" si="130"/>
        <v>8624</v>
      </c>
      <c r="G144" s="38" t="s">
        <v>48</v>
      </c>
      <c r="H144" s="39">
        <f t="shared" si="131"/>
        <v>1.599</v>
      </c>
      <c r="I144" s="36">
        <f t="shared" si="132"/>
        <v>13789.776</v>
      </c>
      <c r="J144" s="33">
        <f t="shared" si="133"/>
        <v>393.99360000000001</v>
      </c>
      <c r="K144" s="39">
        <f t="shared" si="134"/>
        <v>2.5009999999999999</v>
      </c>
      <c r="L144" s="36">
        <f t="shared" si="135"/>
        <v>21568.624</v>
      </c>
      <c r="M144" s="36">
        <f t="shared" si="136"/>
        <v>4.0999999999999996</v>
      </c>
      <c r="N144" s="49">
        <f t="shared" si="137"/>
        <v>35358.399999999994</v>
      </c>
      <c r="O144" s="50"/>
      <c r="R144" s="6">
        <v>4.0999999999999996</v>
      </c>
    </row>
    <row r="145" spans="1:18" customFormat="1" ht="15.75">
      <c r="A145" s="26">
        <f>IF(F145&lt;&gt;"",1+MAX($A$5:A144),"")</f>
        <v>93</v>
      </c>
      <c r="B145" s="32"/>
      <c r="C145" s="29" t="s">
        <v>136</v>
      </c>
      <c r="D145" s="33">
        <v>3920</v>
      </c>
      <c r="E145" s="37">
        <v>0.1</v>
      </c>
      <c r="F145" s="33">
        <f t="shared" si="130"/>
        <v>4312</v>
      </c>
      <c r="G145" s="38" t="s">
        <v>48</v>
      </c>
      <c r="H145" s="39">
        <f t="shared" si="131"/>
        <v>1.5209999999999999</v>
      </c>
      <c r="I145" s="36">
        <f t="shared" si="132"/>
        <v>6558.5519999999997</v>
      </c>
      <c r="J145" s="33">
        <f t="shared" si="133"/>
        <v>187.38719999999998</v>
      </c>
      <c r="K145" s="39">
        <f t="shared" si="134"/>
        <v>2.379</v>
      </c>
      <c r="L145" s="36">
        <f t="shared" si="135"/>
        <v>10258.248</v>
      </c>
      <c r="M145" s="36">
        <f t="shared" si="136"/>
        <v>3.9</v>
      </c>
      <c r="N145" s="49">
        <f t="shared" si="137"/>
        <v>16816.8</v>
      </c>
      <c r="O145" s="50"/>
      <c r="R145" s="6">
        <v>3.9</v>
      </c>
    </row>
    <row r="146" spans="1:18" customFormat="1" ht="15.75">
      <c r="A146" s="26" t="str">
        <f>IF(F146&lt;&gt;"",1+MAX($A$5:A145),"")</f>
        <v/>
      </c>
      <c r="B146" s="32"/>
      <c r="C146" s="29"/>
      <c r="D146" s="33"/>
      <c r="E146" s="37"/>
      <c r="F146" s="33"/>
      <c r="G146" s="38"/>
      <c r="H146" s="39"/>
      <c r="I146" s="39"/>
      <c r="J146" s="39"/>
      <c r="K146" s="39"/>
      <c r="L146" s="39"/>
      <c r="M146" s="39"/>
      <c r="N146" s="51"/>
      <c r="O146" s="50"/>
      <c r="R146" s="6"/>
    </row>
    <row r="147" spans="1:18" s="1" customFormat="1">
      <c r="A147" s="26" t="str">
        <f>IF(F147&lt;&gt;"",1+MAX($A$5:A146),"")</f>
        <v/>
      </c>
      <c r="B147" s="20"/>
      <c r="C147" s="48" t="s">
        <v>139</v>
      </c>
      <c r="D147" s="61"/>
      <c r="E147" s="22"/>
      <c r="F147" s="23"/>
      <c r="G147" s="24"/>
      <c r="H147" s="25"/>
      <c r="I147" s="25"/>
      <c r="J147" s="25"/>
      <c r="K147" s="25"/>
      <c r="L147" s="25"/>
      <c r="M147" s="25"/>
      <c r="N147" s="45"/>
      <c r="O147" s="46"/>
      <c r="R147" s="6"/>
    </row>
    <row r="148" spans="1:18" s="1" customFormat="1">
      <c r="A148" s="26">
        <f>IF(F148&lt;&gt;"",1+MAX($A$5:A147),"")</f>
        <v>94</v>
      </c>
      <c r="B148" s="20"/>
      <c r="C148" s="61" t="s">
        <v>133</v>
      </c>
      <c r="D148" s="61">
        <v>730</v>
      </c>
      <c r="E148" s="57">
        <v>0.1</v>
      </c>
      <c r="F148" s="58">
        <f t="shared" ref="F148:F150" si="138">D148*(1+E148)</f>
        <v>803.00000000000011</v>
      </c>
      <c r="G148" s="59" t="s">
        <v>48</v>
      </c>
      <c r="H148" s="39">
        <f t="shared" ref="H148:H150" si="139">R148*0.39</f>
        <v>1.8719999999999999</v>
      </c>
      <c r="I148" s="36">
        <f t="shared" ref="I148:I150" si="140">H148*F148</f>
        <v>1503.2160000000001</v>
      </c>
      <c r="J148" s="33">
        <f t="shared" ref="J148:J150" si="141">I148/35</f>
        <v>42.949028571428578</v>
      </c>
      <c r="K148" s="39">
        <f t="shared" ref="K148:K150" si="142">R148*0.61</f>
        <v>2.9279999999999999</v>
      </c>
      <c r="L148" s="36">
        <f t="shared" ref="L148:L150" si="143">K148*F148</f>
        <v>2351.1840000000002</v>
      </c>
      <c r="M148" s="36">
        <f t="shared" ref="M148:M150" si="144">H148+K148</f>
        <v>4.8</v>
      </c>
      <c r="N148" s="49">
        <f t="shared" ref="N148:N150" si="145">M148*F148</f>
        <v>3854.4000000000005</v>
      </c>
      <c r="O148" s="46"/>
      <c r="R148" s="6">
        <v>4.8</v>
      </c>
    </row>
    <row r="149" spans="1:18" s="1" customFormat="1">
      <c r="A149" s="26">
        <f>IF(F149&lt;&gt;"",1+MAX($A$5:A148),"")</f>
        <v>95</v>
      </c>
      <c r="B149" s="20"/>
      <c r="C149" s="61" t="s">
        <v>138</v>
      </c>
      <c r="D149" s="61">
        <v>730</v>
      </c>
      <c r="E149" s="57">
        <v>0.1</v>
      </c>
      <c r="F149" s="58">
        <f t="shared" si="138"/>
        <v>803.00000000000011</v>
      </c>
      <c r="G149" s="59" t="s">
        <v>48</v>
      </c>
      <c r="H149" s="39">
        <f t="shared" si="139"/>
        <v>1.599</v>
      </c>
      <c r="I149" s="36">
        <f t="shared" si="140"/>
        <v>1283.9970000000001</v>
      </c>
      <c r="J149" s="33">
        <f t="shared" si="141"/>
        <v>36.685628571428573</v>
      </c>
      <c r="K149" s="39">
        <f t="shared" si="142"/>
        <v>2.5009999999999999</v>
      </c>
      <c r="L149" s="36">
        <f t="shared" si="143"/>
        <v>2008.3030000000001</v>
      </c>
      <c r="M149" s="36">
        <f t="shared" si="144"/>
        <v>4.0999999999999996</v>
      </c>
      <c r="N149" s="49">
        <f t="shared" si="145"/>
        <v>3292.3</v>
      </c>
      <c r="O149" s="46"/>
      <c r="R149" s="6">
        <v>4.0999999999999996</v>
      </c>
    </row>
    <row r="150" spans="1:18" s="1" customFormat="1">
      <c r="A150" s="26">
        <f>IF(F150&lt;&gt;"",1+MAX($A$5:A149),"")</f>
        <v>96</v>
      </c>
      <c r="B150" s="20"/>
      <c r="C150" s="61" t="s">
        <v>136</v>
      </c>
      <c r="D150" s="61">
        <v>730</v>
      </c>
      <c r="E150" s="57">
        <v>0.1</v>
      </c>
      <c r="F150" s="58">
        <f t="shared" si="138"/>
        <v>803.00000000000011</v>
      </c>
      <c r="G150" s="59" t="s">
        <v>48</v>
      </c>
      <c r="H150" s="39">
        <f t="shared" si="139"/>
        <v>1.5209999999999999</v>
      </c>
      <c r="I150" s="36">
        <f t="shared" si="140"/>
        <v>1221.3630000000001</v>
      </c>
      <c r="J150" s="33">
        <f t="shared" si="141"/>
        <v>34.896085714285718</v>
      </c>
      <c r="K150" s="39">
        <f t="shared" si="142"/>
        <v>2.379</v>
      </c>
      <c r="L150" s="36">
        <f t="shared" si="143"/>
        <v>1910.3370000000002</v>
      </c>
      <c r="M150" s="36">
        <f t="shared" si="144"/>
        <v>3.9</v>
      </c>
      <c r="N150" s="49">
        <f t="shared" si="145"/>
        <v>3131.7000000000003</v>
      </c>
      <c r="O150" s="46"/>
      <c r="R150" s="6">
        <v>3.9</v>
      </c>
    </row>
    <row r="151" spans="1:18" s="1" customFormat="1">
      <c r="A151" s="26" t="str">
        <f>IF(F151&lt;&gt;"",1+MAX($A$5:A150),"")</f>
        <v/>
      </c>
      <c r="B151" s="20"/>
      <c r="C151" s="61"/>
      <c r="D151" s="61"/>
      <c r="E151" s="22"/>
      <c r="F151" s="23"/>
      <c r="G151" s="24"/>
      <c r="H151" s="25"/>
      <c r="I151" s="25"/>
      <c r="J151" s="25"/>
      <c r="K151" s="25"/>
      <c r="L151" s="25"/>
      <c r="M151" s="25"/>
      <c r="N151" s="45"/>
      <c r="O151" s="46"/>
      <c r="R151" s="6"/>
    </row>
    <row r="152" spans="1:18" s="1" customFormat="1">
      <c r="A152" s="26" t="str">
        <f>IF(F152&lt;&gt;"",1+MAX($A$5:A151),"")</f>
        <v/>
      </c>
      <c r="B152" s="20"/>
      <c r="C152" s="48" t="s">
        <v>140</v>
      </c>
      <c r="D152" s="61"/>
      <c r="E152" s="22"/>
      <c r="F152" s="23"/>
      <c r="G152" s="24"/>
      <c r="H152" s="25"/>
      <c r="I152" s="25"/>
      <c r="J152" s="25"/>
      <c r="K152" s="25"/>
      <c r="L152" s="25"/>
      <c r="M152" s="25"/>
      <c r="N152" s="45"/>
      <c r="O152" s="46"/>
      <c r="R152" s="6"/>
    </row>
    <row r="153" spans="1:18" s="1" customFormat="1">
      <c r="A153" s="26">
        <f>IF(F153&lt;&gt;"",1+MAX($A$5:A152),"")</f>
        <v>97</v>
      </c>
      <c r="B153" s="20"/>
      <c r="C153" s="61" t="s">
        <v>141</v>
      </c>
      <c r="D153" s="61">
        <v>140</v>
      </c>
      <c r="E153" s="57">
        <v>0.1</v>
      </c>
      <c r="F153" s="58">
        <f t="shared" ref="F153:F154" si="146">D153*(1+E153)</f>
        <v>154</v>
      </c>
      <c r="G153" s="59" t="s">
        <v>48</v>
      </c>
      <c r="H153" s="39">
        <f t="shared" ref="H153:H154" si="147">R153*0.39</f>
        <v>1.5209999999999999</v>
      </c>
      <c r="I153" s="36">
        <f t="shared" ref="I153:I154" si="148">H153*F153</f>
        <v>234.23399999999998</v>
      </c>
      <c r="J153" s="33">
        <f t="shared" ref="J153:J154" si="149">I153/35</f>
        <v>6.6923999999999992</v>
      </c>
      <c r="K153" s="39">
        <f t="shared" ref="K153:K154" si="150">R153*0.61</f>
        <v>2.379</v>
      </c>
      <c r="L153" s="36">
        <f t="shared" ref="L153:L154" si="151">K153*F153</f>
        <v>366.36599999999999</v>
      </c>
      <c r="M153" s="36">
        <f t="shared" ref="M153:M154" si="152">H153+K153</f>
        <v>3.9</v>
      </c>
      <c r="N153" s="49">
        <f t="shared" ref="N153:N154" si="153">M153*F153</f>
        <v>600.6</v>
      </c>
      <c r="O153" s="46"/>
      <c r="R153" s="6">
        <v>3.9</v>
      </c>
    </row>
    <row r="154" spans="1:18" s="1" customFormat="1">
      <c r="A154" s="26">
        <f>IF(F154&lt;&gt;"",1+MAX($A$5:A153),"")</f>
        <v>98</v>
      </c>
      <c r="B154" s="20"/>
      <c r="C154" s="61" t="s">
        <v>138</v>
      </c>
      <c r="D154" s="61">
        <v>140</v>
      </c>
      <c r="E154" s="57">
        <v>0.1</v>
      </c>
      <c r="F154" s="58">
        <f t="shared" si="146"/>
        <v>154</v>
      </c>
      <c r="G154" s="59" t="s">
        <v>48</v>
      </c>
      <c r="H154" s="39">
        <f t="shared" si="147"/>
        <v>1.599</v>
      </c>
      <c r="I154" s="36">
        <f t="shared" si="148"/>
        <v>246.24600000000001</v>
      </c>
      <c r="J154" s="33">
        <f t="shared" si="149"/>
        <v>7.0356000000000005</v>
      </c>
      <c r="K154" s="39">
        <f t="shared" si="150"/>
        <v>2.5009999999999999</v>
      </c>
      <c r="L154" s="36">
        <f t="shared" si="151"/>
        <v>385.154</v>
      </c>
      <c r="M154" s="36">
        <f t="shared" si="152"/>
        <v>4.0999999999999996</v>
      </c>
      <c r="N154" s="49">
        <f t="shared" si="153"/>
        <v>631.4</v>
      </c>
      <c r="O154" s="46"/>
      <c r="R154" s="6">
        <v>4.0999999999999996</v>
      </c>
    </row>
    <row r="155" spans="1:18" s="1" customFormat="1" ht="17.25" customHeight="1">
      <c r="A155" s="19"/>
      <c r="B155" s="20"/>
      <c r="C155" s="21"/>
      <c r="D155" s="21"/>
      <c r="E155" s="22"/>
      <c r="F155" s="23"/>
      <c r="G155" s="24"/>
      <c r="H155" s="39"/>
      <c r="I155" s="39"/>
      <c r="J155" s="39"/>
      <c r="K155" s="39"/>
      <c r="L155" s="39"/>
      <c r="M155" s="36"/>
      <c r="N155" s="49"/>
      <c r="O155" s="46"/>
      <c r="R155" s="6"/>
    </row>
    <row r="156" spans="1:18" s="1" customFormat="1" ht="17.25" customHeight="1">
      <c r="A156" s="26"/>
      <c r="B156" s="20"/>
      <c r="C156" s="43" t="s">
        <v>142</v>
      </c>
      <c r="D156" s="21"/>
      <c r="E156" s="22"/>
      <c r="F156" s="23"/>
      <c r="G156" s="24"/>
      <c r="H156" s="54"/>
      <c r="I156" s="54"/>
      <c r="J156" s="54"/>
      <c r="K156" s="54"/>
      <c r="L156" s="54"/>
      <c r="M156" s="54"/>
      <c r="N156" s="45"/>
      <c r="O156" s="46"/>
      <c r="R156" s="6"/>
    </row>
    <row r="157" spans="1:18" s="1" customFormat="1">
      <c r="A157" s="26">
        <f>IF(F157&lt;&gt;"",1+MAX($A$5:A156),"")</f>
        <v>99</v>
      </c>
      <c r="B157" s="20"/>
      <c r="C157" s="61" t="s">
        <v>143</v>
      </c>
      <c r="D157" s="62">
        <v>24.16</v>
      </c>
      <c r="E157" s="57">
        <v>0.1</v>
      </c>
      <c r="F157" s="58">
        <f t="shared" ref="F157:F158" si="154">D157*(1+E157)</f>
        <v>26.576000000000004</v>
      </c>
      <c r="G157" s="59" t="s">
        <v>52</v>
      </c>
      <c r="H157" s="39">
        <f t="shared" ref="H157:H158" si="155">R157*0.39</f>
        <v>74.100000000000009</v>
      </c>
      <c r="I157" s="36">
        <f t="shared" ref="I157:I158" si="156">H157*F157</f>
        <v>1969.2816000000005</v>
      </c>
      <c r="J157" s="33">
        <f t="shared" ref="J157:J158" si="157">I157/35</f>
        <v>56.265188571428588</v>
      </c>
      <c r="K157" s="39">
        <f t="shared" ref="K157:K158" si="158">R157*0.61</f>
        <v>115.89999999999999</v>
      </c>
      <c r="L157" s="36">
        <f t="shared" ref="L157:L158" si="159">K157*F157</f>
        <v>3080.1584000000003</v>
      </c>
      <c r="M157" s="36">
        <f t="shared" ref="M157:M158" si="160">H157+K157</f>
        <v>190</v>
      </c>
      <c r="N157" s="49">
        <f t="shared" ref="N157:N158" si="161">M157*F157</f>
        <v>5049.4400000000005</v>
      </c>
      <c r="O157" s="46"/>
      <c r="R157" s="6">
        <v>190</v>
      </c>
    </row>
    <row r="158" spans="1:18" s="1" customFormat="1">
      <c r="A158" s="26">
        <f>IF(F158&lt;&gt;"",1+MAX($A$5:A157),"")</f>
        <v>100</v>
      </c>
      <c r="B158" s="20"/>
      <c r="C158" s="61" t="s">
        <v>144</v>
      </c>
      <c r="D158" s="61">
        <v>12</v>
      </c>
      <c r="E158" s="57">
        <v>0</v>
      </c>
      <c r="F158" s="58">
        <f t="shared" si="154"/>
        <v>12</v>
      </c>
      <c r="G158" s="59" t="s">
        <v>42</v>
      </c>
      <c r="H158" s="39">
        <f t="shared" si="155"/>
        <v>136.5</v>
      </c>
      <c r="I158" s="36">
        <f t="shared" si="156"/>
        <v>1638</v>
      </c>
      <c r="J158" s="33">
        <f t="shared" si="157"/>
        <v>46.8</v>
      </c>
      <c r="K158" s="39">
        <f t="shared" si="158"/>
        <v>213.5</v>
      </c>
      <c r="L158" s="36">
        <f t="shared" si="159"/>
        <v>2562</v>
      </c>
      <c r="M158" s="36">
        <f t="shared" si="160"/>
        <v>350</v>
      </c>
      <c r="N158" s="49">
        <f t="shared" si="161"/>
        <v>4200</v>
      </c>
      <c r="O158" s="46"/>
      <c r="R158" s="6">
        <v>350</v>
      </c>
    </row>
    <row r="159" spans="1:18" s="1" customFormat="1">
      <c r="A159" s="19"/>
      <c r="B159" s="20"/>
      <c r="C159" s="21"/>
      <c r="D159" s="21"/>
      <c r="E159" s="22"/>
      <c r="F159" s="23"/>
      <c r="G159" s="24"/>
      <c r="H159" s="25"/>
      <c r="I159" s="25"/>
      <c r="J159" s="25"/>
      <c r="K159" s="25"/>
      <c r="L159" s="25"/>
      <c r="M159" s="25"/>
      <c r="N159" s="45"/>
      <c r="O159" s="46"/>
      <c r="R159" s="6"/>
    </row>
    <row r="160" spans="1:18" s="96" customFormat="1" ht="15.75">
      <c r="A160" s="90" t="str">
        <f>IF(F160&lt;&gt;"",1+MAX(#REF!),"")</f>
        <v/>
      </c>
      <c r="B160" s="91"/>
      <c r="C160" s="92" t="s">
        <v>145</v>
      </c>
      <c r="D160" s="93"/>
      <c r="E160" s="93"/>
      <c r="F160" s="93"/>
      <c r="G160" s="93"/>
      <c r="H160" s="94"/>
      <c r="I160" s="94"/>
      <c r="J160" s="94"/>
      <c r="K160" s="94"/>
      <c r="L160" s="94"/>
      <c r="M160" s="94"/>
      <c r="N160" s="93"/>
      <c r="O160" s="95">
        <f>SUM(N161:N177)</f>
        <v>73833.665200000018</v>
      </c>
      <c r="R160" s="98"/>
    </row>
    <row r="161" spans="1:18" s="1" customFormat="1">
      <c r="A161" s="19"/>
      <c r="B161" s="20"/>
      <c r="C161" s="21"/>
      <c r="D161" s="21"/>
      <c r="E161" s="22"/>
      <c r="F161" s="23"/>
      <c r="G161" s="24"/>
      <c r="H161" s="25"/>
      <c r="I161" s="25"/>
      <c r="J161" s="25"/>
      <c r="K161" s="25"/>
      <c r="L161" s="25"/>
      <c r="M161" s="25"/>
      <c r="N161" s="45"/>
      <c r="O161" s="46"/>
      <c r="R161" s="6"/>
    </row>
    <row r="162" spans="1:18" s="1" customFormat="1">
      <c r="A162" s="26"/>
      <c r="B162" s="20"/>
      <c r="C162" s="48" t="s">
        <v>146</v>
      </c>
      <c r="D162" s="61"/>
      <c r="E162" s="22"/>
      <c r="F162" s="23"/>
      <c r="G162" s="24"/>
      <c r="H162" s="25"/>
      <c r="I162" s="25"/>
      <c r="J162" s="25"/>
      <c r="K162" s="25"/>
      <c r="L162" s="25"/>
      <c r="M162" s="25"/>
      <c r="N162" s="45"/>
      <c r="O162" s="46"/>
      <c r="R162" s="6"/>
    </row>
    <row r="163" spans="1:18" s="1" customFormat="1">
      <c r="A163" s="26">
        <f>IF(F163&lt;&gt;"",1+MAX($A$5:A162),"")</f>
        <v>101</v>
      </c>
      <c r="B163" s="20"/>
      <c r="C163" s="55" t="s">
        <v>147</v>
      </c>
      <c r="D163" s="55">
        <v>2847</v>
      </c>
      <c r="E163" s="57">
        <v>0.1</v>
      </c>
      <c r="F163" s="58">
        <f t="shared" ref="F163" si="162">D163*(1+E163)</f>
        <v>3131.7000000000003</v>
      </c>
      <c r="G163" s="59" t="s">
        <v>48</v>
      </c>
      <c r="H163" s="39">
        <f t="shared" ref="H163:H177" si="163">R163*0.39</f>
        <v>2.1060000000000003</v>
      </c>
      <c r="I163" s="36">
        <f t="shared" ref="I163:I177" si="164">H163*F163</f>
        <v>6595.3602000000019</v>
      </c>
      <c r="J163" s="33">
        <f t="shared" ref="J163:J177" si="165">I163/35</f>
        <v>188.43886285714291</v>
      </c>
      <c r="K163" s="39">
        <f t="shared" ref="K163:K177" si="166">R163*0.61</f>
        <v>3.294</v>
      </c>
      <c r="L163" s="36">
        <f t="shared" ref="L163:L177" si="167">K163*F163</f>
        <v>10315.819800000001</v>
      </c>
      <c r="M163" s="36">
        <f t="shared" ref="M163:M177" si="168">H163+K163</f>
        <v>5.4</v>
      </c>
      <c r="N163" s="49">
        <f t="shared" ref="N163:N177" si="169">M163*F163</f>
        <v>16911.180000000004</v>
      </c>
      <c r="O163" s="46"/>
      <c r="R163" s="6">
        <v>5.4</v>
      </c>
    </row>
    <row r="164" spans="1:18" s="1" customFormat="1">
      <c r="A164" s="26">
        <f>IF(F164&lt;&gt;"",1+MAX($A$5:A163),"")</f>
        <v>102</v>
      </c>
      <c r="B164" s="20"/>
      <c r="C164" s="55" t="s">
        <v>148</v>
      </c>
      <c r="D164" s="55">
        <v>2847</v>
      </c>
      <c r="E164" s="57">
        <v>0.1</v>
      </c>
      <c r="F164" s="58">
        <f t="shared" ref="F164:F177" si="170">D164*(1+E164)</f>
        <v>3131.7000000000003</v>
      </c>
      <c r="G164" s="59" t="s">
        <v>48</v>
      </c>
      <c r="H164" s="39">
        <f t="shared" si="163"/>
        <v>1.7939999999999998</v>
      </c>
      <c r="I164" s="36">
        <f t="shared" si="164"/>
        <v>5618.2698</v>
      </c>
      <c r="J164" s="33">
        <f t="shared" si="165"/>
        <v>160.5219942857143</v>
      </c>
      <c r="K164" s="39">
        <f t="shared" si="166"/>
        <v>2.8059999999999996</v>
      </c>
      <c r="L164" s="36">
        <f t="shared" si="167"/>
        <v>8787.5501999999997</v>
      </c>
      <c r="M164" s="36">
        <f t="shared" si="168"/>
        <v>4.5999999999999996</v>
      </c>
      <c r="N164" s="49">
        <f t="shared" si="169"/>
        <v>14405.82</v>
      </c>
      <c r="O164" s="46"/>
      <c r="R164" s="6">
        <v>4.5999999999999996</v>
      </c>
    </row>
    <row r="165" spans="1:18" s="1" customFormat="1">
      <c r="A165" s="26">
        <f>IF(F165&lt;&gt;"",1+MAX($A$5:A164),"")</f>
        <v>103</v>
      </c>
      <c r="B165" s="20"/>
      <c r="C165" s="55" t="s">
        <v>149</v>
      </c>
      <c r="D165" s="55">
        <v>2847</v>
      </c>
      <c r="E165" s="57">
        <v>0.1</v>
      </c>
      <c r="F165" s="58">
        <f t="shared" si="170"/>
        <v>3131.7000000000003</v>
      </c>
      <c r="G165" s="59" t="s">
        <v>48</v>
      </c>
      <c r="H165" s="39">
        <f t="shared" si="163"/>
        <v>2.2230000000000003</v>
      </c>
      <c r="I165" s="36">
        <f t="shared" si="164"/>
        <v>6961.7691000000013</v>
      </c>
      <c r="J165" s="33">
        <f t="shared" si="165"/>
        <v>198.90768857142862</v>
      </c>
      <c r="K165" s="39">
        <f t="shared" si="166"/>
        <v>3.4769999999999999</v>
      </c>
      <c r="L165" s="36">
        <f t="shared" si="167"/>
        <v>10888.920900000001</v>
      </c>
      <c r="M165" s="36">
        <f t="shared" si="168"/>
        <v>5.7</v>
      </c>
      <c r="N165" s="49">
        <f t="shared" si="169"/>
        <v>17850.690000000002</v>
      </c>
      <c r="O165" s="46"/>
      <c r="R165" s="6">
        <v>5.7</v>
      </c>
    </row>
    <row r="166" spans="1:18" s="1" customFormat="1">
      <c r="A166" s="26">
        <f>IF(F166&lt;&gt;"",1+MAX($A$5:A165),"")</f>
        <v>104</v>
      </c>
      <c r="B166" s="20"/>
      <c r="C166" s="55" t="s">
        <v>150</v>
      </c>
      <c r="D166" s="55">
        <v>637</v>
      </c>
      <c r="E166" s="57">
        <v>0.1</v>
      </c>
      <c r="F166" s="58">
        <f t="shared" si="170"/>
        <v>700.7</v>
      </c>
      <c r="G166" s="59" t="s">
        <v>48</v>
      </c>
      <c r="H166" s="39">
        <f t="shared" si="163"/>
        <v>1.7550000000000001</v>
      </c>
      <c r="I166" s="36">
        <f t="shared" si="164"/>
        <v>1229.7285000000002</v>
      </c>
      <c r="J166" s="33">
        <f t="shared" si="165"/>
        <v>35.135100000000001</v>
      </c>
      <c r="K166" s="39">
        <f t="shared" si="166"/>
        <v>2.7450000000000001</v>
      </c>
      <c r="L166" s="36">
        <f t="shared" si="167"/>
        <v>1923.4215000000002</v>
      </c>
      <c r="M166" s="36">
        <f t="shared" si="168"/>
        <v>4.5</v>
      </c>
      <c r="N166" s="49">
        <f t="shared" si="169"/>
        <v>3153.15</v>
      </c>
      <c r="O166" s="46"/>
      <c r="R166" s="6">
        <v>4.5</v>
      </c>
    </row>
    <row r="167" spans="1:18" s="1" customFormat="1">
      <c r="A167" s="26">
        <f>IF(F167&lt;&gt;"",1+MAX($A$5:A166),"")</f>
        <v>105</v>
      </c>
      <c r="B167" s="20"/>
      <c r="C167" s="55" t="s">
        <v>151</v>
      </c>
      <c r="D167" s="55">
        <v>264</v>
      </c>
      <c r="E167" s="57">
        <v>0.1</v>
      </c>
      <c r="F167" s="58">
        <f t="shared" si="170"/>
        <v>290.40000000000003</v>
      </c>
      <c r="G167" s="59" t="s">
        <v>52</v>
      </c>
      <c r="H167" s="39">
        <f t="shared" si="163"/>
        <v>2.613</v>
      </c>
      <c r="I167" s="36">
        <f t="shared" si="164"/>
        <v>758.81520000000012</v>
      </c>
      <c r="J167" s="33">
        <f t="shared" si="165"/>
        <v>21.680434285714288</v>
      </c>
      <c r="K167" s="39">
        <f t="shared" si="166"/>
        <v>4.0869999999999997</v>
      </c>
      <c r="L167" s="36">
        <f t="shared" si="167"/>
        <v>1186.8648000000001</v>
      </c>
      <c r="M167" s="36">
        <f t="shared" si="168"/>
        <v>6.6999999999999993</v>
      </c>
      <c r="N167" s="49">
        <f t="shared" si="169"/>
        <v>1945.68</v>
      </c>
      <c r="O167" s="46"/>
      <c r="R167" s="6">
        <v>6.7</v>
      </c>
    </row>
    <row r="168" spans="1:18" s="1" customFormat="1">
      <c r="A168" s="26">
        <f>IF(F168&lt;&gt;"",1+MAX($A$5:A167),"")</f>
        <v>106</v>
      </c>
      <c r="B168" s="20"/>
      <c r="C168" s="55" t="s">
        <v>152</v>
      </c>
      <c r="D168" s="55">
        <v>264</v>
      </c>
      <c r="E168" s="57">
        <v>0.1</v>
      </c>
      <c r="F168" s="58">
        <f t="shared" si="170"/>
        <v>290.40000000000003</v>
      </c>
      <c r="G168" s="59" t="s">
        <v>52</v>
      </c>
      <c r="H168" s="39">
        <f t="shared" si="163"/>
        <v>1.677</v>
      </c>
      <c r="I168" s="36">
        <f t="shared" si="164"/>
        <v>487.00080000000008</v>
      </c>
      <c r="J168" s="33">
        <f t="shared" si="165"/>
        <v>13.914308571428574</v>
      </c>
      <c r="K168" s="39">
        <f t="shared" si="166"/>
        <v>2.6229999999999998</v>
      </c>
      <c r="L168" s="36">
        <f t="shared" si="167"/>
        <v>761.7192</v>
      </c>
      <c r="M168" s="36">
        <f t="shared" si="168"/>
        <v>4.3</v>
      </c>
      <c r="N168" s="49">
        <f t="shared" si="169"/>
        <v>1248.72</v>
      </c>
      <c r="O168" s="46"/>
      <c r="R168" s="6">
        <v>4.3</v>
      </c>
    </row>
    <row r="169" spans="1:18" s="1" customFormat="1">
      <c r="A169" s="26">
        <f>IF(F169&lt;&gt;"",1+MAX($A$5:A168),"")</f>
        <v>107</v>
      </c>
      <c r="B169" s="20"/>
      <c r="C169" s="55" t="s">
        <v>153</v>
      </c>
      <c r="D169" s="55">
        <v>264</v>
      </c>
      <c r="E169" s="57">
        <v>0.1</v>
      </c>
      <c r="F169" s="58">
        <f t="shared" si="170"/>
        <v>290.40000000000003</v>
      </c>
      <c r="G169" s="59" t="s">
        <v>52</v>
      </c>
      <c r="H169" s="39">
        <f t="shared" si="163"/>
        <v>1.9110000000000003</v>
      </c>
      <c r="I169" s="36">
        <f t="shared" si="164"/>
        <v>554.95440000000019</v>
      </c>
      <c r="J169" s="33">
        <f t="shared" si="165"/>
        <v>15.855840000000006</v>
      </c>
      <c r="K169" s="39">
        <f t="shared" si="166"/>
        <v>2.9890000000000003</v>
      </c>
      <c r="L169" s="36">
        <f t="shared" si="167"/>
        <v>868.00560000000019</v>
      </c>
      <c r="M169" s="36">
        <f t="shared" si="168"/>
        <v>4.9000000000000004</v>
      </c>
      <c r="N169" s="49">
        <f t="shared" si="169"/>
        <v>1422.9600000000003</v>
      </c>
      <c r="O169" s="46"/>
      <c r="R169" s="6">
        <v>4.9000000000000004</v>
      </c>
    </row>
    <row r="170" spans="1:18" s="1" customFormat="1">
      <c r="A170" s="26">
        <f>IF(F170&lt;&gt;"",1+MAX($A$5:A169),"")</f>
        <v>108</v>
      </c>
      <c r="B170" s="20"/>
      <c r="C170" s="55" t="s">
        <v>154</v>
      </c>
      <c r="D170" s="55">
        <v>264</v>
      </c>
      <c r="E170" s="57">
        <v>0.1</v>
      </c>
      <c r="F170" s="58">
        <f t="shared" si="170"/>
        <v>290.40000000000003</v>
      </c>
      <c r="G170" s="59" t="s">
        <v>52</v>
      </c>
      <c r="H170" s="39">
        <f t="shared" si="163"/>
        <v>1.9110000000000003</v>
      </c>
      <c r="I170" s="36">
        <f t="shared" si="164"/>
        <v>554.95440000000019</v>
      </c>
      <c r="J170" s="33">
        <f t="shared" si="165"/>
        <v>15.855840000000006</v>
      </c>
      <c r="K170" s="39">
        <f t="shared" si="166"/>
        <v>2.9890000000000003</v>
      </c>
      <c r="L170" s="36">
        <f t="shared" si="167"/>
        <v>868.00560000000019</v>
      </c>
      <c r="M170" s="36">
        <f t="shared" si="168"/>
        <v>4.9000000000000004</v>
      </c>
      <c r="N170" s="49">
        <f t="shared" si="169"/>
        <v>1422.9600000000003</v>
      </c>
      <c r="O170" s="46"/>
      <c r="R170" s="6">
        <v>4.9000000000000004</v>
      </c>
    </row>
    <row r="171" spans="1:18" s="1" customFormat="1">
      <c r="A171" s="26">
        <f>IF(F171&lt;&gt;"",1+MAX($A$5:A170),"")</f>
        <v>109</v>
      </c>
      <c r="B171" s="20"/>
      <c r="C171" s="55" t="s">
        <v>155</v>
      </c>
      <c r="D171" s="55">
        <v>528</v>
      </c>
      <c r="E171" s="57">
        <v>0.1</v>
      </c>
      <c r="F171" s="58">
        <f t="shared" si="170"/>
        <v>580.80000000000007</v>
      </c>
      <c r="G171" s="59" t="s">
        <v>52</v>
      </c>
      <c r="H171" s="39">
        <f t="shared" si="163"/>
        <v>2.1839999999999997</v>
      </c>
      <c r="I171" s="36">
        <f t="shared" si="164"/>
        <v>1268.4672</v>
      </c>
      <c r="J171" s="33">
        <f t="shared" si="165"/>
        <v>36.24192</v>
      </c>
      <c r="K171" s="39">
        <f t="shared" si="166"/>
        <v>3.4159999999999999</v>
      </c>
      <c r="L171" s="36">
        <f t="shared" si="167"/>
        <v>1984.0128000000002</v>
      </c>
      <c r="M171" s="36">
        <f t="shared" si="168"/>
        <v>5.6</v>
      </c>
      <c r="N171" s="49">
        <f t="shared" si="169"/>
        <v>3252.48</v>
      </c>
      <c r="O171" s="46"/>
      <c r="R171" s="6">
        <v>5.6</v>
      </c>
    </row>
    <row r="172" spans="1:18" s="1" customFormat="1">
      <c r="A172" s="26">
        <f>IF(F172&lt;&gt;"",1+MAX($A$5:A171),"")</f>
        <v>110</v>
      </c>
      <c r="B172" s="20"/>
      <c r="C172" s="55" t="s">
        <v>156</v>
      </c>
      <c r="D172" s="55">
        <v>637</v>
      </c>
      <c r="E172" s="57">
        <v>0.1</v>
      </c>
      <c r="F172" s="58">
        <f t="shared" si="170"/>
        <v>700.7</v>
      </c>
      <c r="G172" s="59" t="s">
        <v>48</v>
      </c>
      <c r="H172" s="39">
        <f t="shared" si="163"/>
        <v>1.599</v>
      </c>
      <c r="I172" s="36">
        <f t="shared" si="164"/>
        <v>1120.4193</v>
      </c>
      <c r="J172" s="33">
        <f t="shared" si="165"/>
        <v>32.011980000000001</v>
      </c>
      <c r="K172" s="39">
        <f t="shared" si="166"/>
        <v>2.5009999999999999</v>
      </c>
      <c r="L172" s="36">
        <f t="shared" si="167"/>
        <v>1752.4507000000001</v>
      </c>
      <c r="M172" s="36">
        <f t="shared" si="168"/>
        <v>4.0999999999999996</v>
      </c>
      <c r="N172" s="49">
        <f t="shared" si="169"/>
        <v>2872.87</v>
      </c>
      <c r="O172" s="46"/>
      <c r="R172" s="6">
        <v>4.0999999999999996</v>
      </c>
    </row>
    <row r="173" spans="1:18" s="1" customFormat="1">
      <c r="A173" s="26">
        <f>IF(F173&lt;&gt;"",1+MAX($A$5:A172),"")</f>
        <v>111</v>
      </c>
      <c r="B173" s="20"/>
      <c r="C173" s="55" t="s">
        <v>149</v>
      </c>
      <c r="D173" s="55">
        <v>637</v>
      </c>
      <c r="E173" s="57">
        <v>0.1</v>
      </c>
      <c r="F173" s="58">
        <f t="shared" si="170"/>
        <v>700.7</v>
      </c>
      <c r="G173" s="59" t="s">
        <v>48</v>
      </c>
      <c r="H173" s="39">
        <f t="shared" si="163"/>
        <v>2.2230000000000003</v>
      </c>
      <c r="I173" s="36">
        <f t="shared" si="164"/>
        <v>1557.6561000000004</v>
      </c>
      <c r="J173" s="33">
        <f t="shared" si="165"/>
        <v>44.504460000000009</v>
      </c>
      <c r="K173" s="39">
        <f t="shared" si="166"/>
        <v>3.4769999999999999</v>
      </c>
      <c r="L173" s="36">
        <f t="shared" si="167"/>
        <v>2436.3339000000001</v>
      </c>
      <c r="M173" s="36">
        <f t="shared" si="168"/>
        <v>5.7</v>
      </c>
      <c r="N173" s="49">
        <f t="shared" si="169"/>
        <v>3993.9900000000002</v>
      </c>
      <c r="O173" s="46"/>
      <c r="R173" s="6">
        <v>5.7</v>
      </c>
    </row>
    <row r="174" spans="1:18" s="1" customFormat="1">
      <c r="A174" s="26">
        <f>IF(F174&lt;&gt;"",1+MAX($A$5:A173),"")</f>
        <v>112</v>
      </c>
      <c r="B174" s="20"/>
      <c r="C174" s="55" t="s">
        <v>157</v>
      </c>
      <c r="D174" s="55">
        <v>264</v>
      </c>
      <c r="E174" s="57">
        <v>0.1</v>
      </c>
      <c r="F174" s="58">
        <f t="shared" si="170"/>
        <v>290.40000000000003</v>
      </c>
      <c r="G174" s="59" t="s">
        <v>52</v>
      </c>
      <c r="H174" s="39">
        <f t="shared" si="163"/>
        <v>2.1060000000000003</v>
      </c>
      <c r="I174" s="36">
        <f t="shared" si="164"/>
        <v>611.58240000000012</v>
      </c>
      <c r="J174" s="33">
        <f t="shared" si="165"/>
        <v>17.473782857142862</v>
      </c>
      <c r="K174" s="39">
        <f t="shared" si="166"/>
        <v>3.294</v>
      </c>
      <c r="L174" s="36">
        <f t="shared" si="167"/>
        <v>956.57760000000007</v>
      </c>
      <c r="M174" s="36">
        <f t="shared" si="168"/>
        <v>5.4</v>
      </c>
      <c r="N174" s="49">
        <f t="shared" si="169"/>
        <v>1568.1600000000003</v>
      </c>
      <c r="O174" s="46"/>
      <c r="R174" s="6">
        <v>5.4</v>
      </c>
    </row>
    <row r="175" spans="1:18" s="1" customFormat="1">
      <c r="A175" s="26">
        <f>IF(F175&lt;&gt;"",1+MAX($A$5:A174),"")</f>
        <v>113</v>
      </c>
      <c r="B175" s="20"/>
      <c r="C175" s="55" t="s">
        <v>158</v>
      </c>
      <c r="D175" s="55">
        <v>3</v>
      </c>
      <c r="E175" s="57">
        <v>0</v>
      </c>
      <c r="F175" s="58">
        <f t="shared" si="170"/>
        <v>3</v>
      </c>
      <c r="G175" s="59" t="s">
        <v>42</v>
      </c>
      <c r="H175" s="39">
        <f t="shared" si="163"/>
        <v>97.5</v>
      </c>
      <c r="I175" s="36">
        <f t="shared" si="164"/>
        <v>292.5</v>
      </c>
      <c r="J175" s="33">
        <f t="shared" si="165"/>
        <v>8.3571428571428577</v>
      </c>
      <c r="K175" s="39">
        <f t="shared" si="166"/>
        <v>152.5</v>
      </c>
      <c r="L175" s="36">
        <f t="shared" si="167"/>
        <v>457.5</v>
      </c>
      <c r="M175" s="36">
        <f t="shared" si="168"/>
        <v>250</v>
      </c>
      <c r="N175" s="49">
        <f t="shared" si="169"/>
        <v>750</v>
      </c>
      <c r="O175" s="46"/>
      <c r="R175" s="6">
        <v>250</v>
      </c>
    </row>
    <row r="176" spans="1:18" s="1" customFormat="1">
      <c r="A176" s="26">
        <f>IF(F176&lt;&gt;"",1+MAX($A$5:A175),"")</f>
        <v>114</v>
      </c>
      <c r="B176" s="20"/>
      <c r="C176" s="55" t="s">
        <v>159</v>
      </c>
      <c r="D176" s="55">
        <v>4</v>
      </c>
      <c r="E176" s="57">
        <v>0</v>
      </c>
      <c r="F176" s="58">
        <f t="shared" si="170"/>
        <v>4</v>
      </c>
      <c r="G176" s="59" t="s">
        <v>42</v>
      </c>
      <c r="H176" s="39">
        <f t="shared" si="163"/>
        <v>175.5</v>
      </c>
      <c r="I176" s="36">
        <f t="shared" si="164"/>
        <v>702</v>
      </c>
      <c r="J176" s="33">
        <f t="shared" si="165"/>
        <v>20.057142857142857</v>
      </c>
      <c r="K176" s="39">
        <f t="shared" si="166"/>
        <v>274.5</v>
      </c>
      <c r="L176" s="36">
        <f t="shared" si="167"/>
        <v>1098</v>
      </c>
      <c r="M176" s="36">
        <f t="shared" si="168"/>
        <v>450</v>
      </c>
      <c r="N176" s="49">
        <f t="shared" si="169"/>
        <v>1800</v>
      </c>
      <c r="O176" s="46"/>
      <c r="R176" s="6">
        <v>450</v>
      </c>
    </row>
    <row r="177" spans="1:18" s="1" customFormat="1">
      <c r="A177" s="26">
        <f>IF(F177&lt;&gt;"",1+MAX($A$5:A176),"")</f>
        <v>115</v>
      </c>
      <c r="B177" s="20"/>
      <c r="C177" s="55" t="s">
        <v>160</v>
      </c>
      <c r="D177" s="63">
        <v>143.94</v>
      </c>
      <c r="E177" s="57">
        <v>0.1</v>
      </c>
      <c r="F177" s="58">
        <f t="shared" si="170"/>
        <v>158.334</v>
      </c>
      <c r="G177" s="59" t="s">
        <v>48</v>
      </c>
      <c r="H177" s="39">
        <f t="shared" si="163"/>
        <v>3.0419999999999998</v>
      </c>
      <c r="I177" s="36">
        <f t="shared" si="164"/>
        <v>481.65202799999997</v>
      </c>
      <c r="J177" s="33">
        <f t="shared" si="165"/>
        <v>13.761486514285714</v>
      </c>
      <c r="K177" s="39">
        <f t="shared" si="166"/>
        <v>4.758</v>
      </c>
      <c r="L177" s="36">
        <f t="shared" si="167"/>
        <v>753.35317199999997</v>
      </c>
      <c r="M177" s="36">
        <f t="shared" si="168"/>
        <v>7.8</v>
      </c>
      <c r="N177" s="49">
        <f t="shared" si="169"/>
        <v>1235.0052000000001</v>
      </c>
      <c r="O177" s="46"/>
      <c r="R177" s="6">
        <v>7.8</v>
      </c>
    </row>
    <row r="178" spans="1:18" s="1" customFormat="1">
      <c r="A178" s="19"/>
      <c r="B178" s="20"/>
      <c r="C178" s="21"/>
      <c r="D178" s="21"/>
      <c r="E178" s="22"/>
      <c r="F178" s="23"/>
      <c r="G178" s="24"/>
      <c r="H178" s="25"/>
      <c r="I178" s="25"/>
      <c r="J178" s="25"/>
      <c r="K178" s="25"/>
      <c r="L178" s="25"/>
      <c r="M178" s="25"/>
      <c r="N178" s="45"/>
      <c r="O178" s="46"/>
      <c r="R178" s="6"/>
    </row>
    <row r="179" spans="1:18" s="96" customFormat="1" ht="15.75">
      <c r="A179" s="90" t="str">
        <f>IF(F179&lt;&gt;"",1+MAX(#REF!),"")</f>
        <v/>
      </c>
      <c r="B179" s="91"/>
      <c r="C179" s="92" t="s">
        <v>161</v>
      </c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5">
        <f>SUM(N180:N201)</f>
        <v>44550</v>
      </c>
      <c r="R179" s="98"/>
    </row>
    <row r="180" spans="1:18" s="1" customFormat="1">
      <c r="A180" s="19"/>
      <c r="B180" s="20"/>
      <c r="C180" s="21"/>
      <c r="D180" s="21"/>
      <c r="E180" s="22"/>
      <c r="F180" s="23"/>
      <c r="G180" s="24"/>
      <c r="H180" s="25"/>
      <c r="I180" s="25"/>
      <c r="J180" s="25"/>
      <c r="K180" s="25"/>
      <c r="L180" s="25"/>
      <c r="M180" s="25"/>
      <c r="N180" s="45"/>
      <c r="O180" s="46"/>
      <c r="R180" s="6"/>
    </row>
    <row r="181" spans="1:18" s="1" customFormat="1">
      <c r="A181" s="26"/>
      <c r="B181" s="20"/>
      <c r="C181" s="48" t="s">
        <v>162</v>
      </c>
      <c r="D181" s="61"/>
      <c r="E181" s="22"/>
      <c r="F181" s="23"/>
      <c r="G181" s="24"/>
      <c r="H181" s="54"/>
      <c r="I181" s="54"/>
      <c r="J181" s="54"/>
      <c r="K181" s="54"/>
      <c r="L181" s="54"/>
      <c r="M181" s="54"/>
      <c r="N181" s="45"/>
      <c r="O181" s="46"/>
      <c r="R181" s="6"/>
    </row>
    <row r="182" spans="1:18" s="1" customFormat="1">
      <c r="A182" s="26">
        <f>IF(F182&lt;&gt;"",1+MAX($A$5:A181),"")</f>
        <v>116</v>
      </c>
      <c r="B182" s="20"/>
      <c r="C182" s="61" t="s">
        <v>163</v>
      </c>
      <c r="D182" s="61">
        <v>1</v>
      </c>
      <c r="E182" s="57">
        <v>0</v>
      </c>
      <c r="F182" s="58">
        <f t="shared" ref="F182:F186" si="171">D182*(1+E182)</f>
        <v>1</v>
      </c>
      <c r="G182" s="59" t="s">
        <v>42</v>
      </c>
      <c r="H182" s="39">
        <f t="shared" ref="H182:H186" si="172">R182*0.39</f>
        <v>370.5</v>
      </c>
      <c r="I182" s="36">
        <f t="shared" ref="I182:I186" si="173">H182*F182</f>
        <v>370.5</v>
      </c>
      <c r="J182" s="33">
        <f t="shared" ref="J182:J186" si="174">I182/35</f>
        <v>10.585714285714285</v>
      </c>
      <c r="K182" s="39">
        <f t="shared" ref="K182:K186" si="175">R182*0.61</f>
        <v>579.5</v>
      </c>
      <c r="L182" s="36">
        <f t="shared" ref="L182:L186" si="176">K182*F182</f>
        <v>579.5</v>
      </c>
      <c r="M182" s="36">
        <f t="shared" ref="M182:M186" si="177">H182+K182</f>
        <v>950</v>
      </c>
      <c r="N182" s="49">
        <f t="shared" ref="N182:N186" si="178">M182*F182</f>
        <v>950</v>
      </c>
      <c r="O182" s="46"/>
      <c r="R182" s="6">
        <v>950</v>
      </c>
    </row>
    <row r="183" spans="1:18" s="1" customFormat="1">
      <c r="A183" s="26">
        <f>IF(F183&lt;&gt;"",1+MAX($A$5:A182),"")</f>
        <v>117</v>
      </c>
      <c r="B183" s="20"/>
      <c r="C183" s="61" t="s">
        <v>164</v>
      </c>
      <c r="D183" s="61">
        <v>3</v>
      </c>
      <c r="E183" s="57">
        <v>0</v>
      </c>
      <c r="F183" s="58">
        <f t="shared" si="171"/>
        <v>3</v>
      </c>
      <c r="G183" s="59" t="s">
        <v>42</v>
      </c>
      <c r="H183" s="39">
        <f t="shared" si="172"/>
        <v>507</v>
      </c>
      <c r="I183" s="36">
        <f t="shared" si="173"/>
        <v>1521</v>
      </c>
      <c r="J183" s="33">
        <f t="shared" si="174"/>
        <v>43.457142857142856</v>
      </c>
      <c r="K183" s="39">
        <f t="shared" si="175"/>
        <v>793</v>
      </c>
      <c r="L183" s="36">
        <f t="shared" si="176"/>
        <v>2379</v>
      </c>
      <c r="M183" s="36">
        <f t="shared" si="177"/>
        <v>1300</v>
      </c>
      <c r="N183" s="49">
        <f t="shared" si="178"/>
        <v>3900</v>
      </c>
      <c r="O183" s="46"/>
      <c r="R183" s="6">
        <v>1300</v>
      </c>
    </row>
    <row r="184" spans="1:18" s="1" customFormat="1">
      <c r="A184" s="26">
        <f>IF(F184&lt;&gt;"",1+MAX($A$5:A183),"")</f>
        <v>118</v>
      </c>
      <c r="B184" s="20"/>
      <c r="C184" s="61" t="s">
        <v>165</v>
      </c>
      <c r="D184" s="61">
        <v>6</v>
      </c>
      <c r="E184" s="57">
        <v>0</v>
      </c>
      <c r="F184" s="58">
        <f t="shared" si="171"/>
        <v>6</v>
      </c>
      <c r="G184" s="59" t="s">
        <v>42</v>
      </c>
      <c r="H184" s="39">
        <f t="shared" si="172"/>
        <v>429</v>
      </c>
      <c r="I184" s="36">
        <f t="shared" si="173"/>
        <v>2574</v>
      </c>
      <c r="J184" s="33">
        <f t="shared" si="174"/>
        <v>73.542857142857144</v>
      </c>
      <c r="K184" s="39">
        <f t="shared" si="175"/>
        <v>671</v>
      </c>
      <c r="L184" s="36">
        <f t="shared" si="176"/>
        <v>4026</v>
      </c>
      <c r="M184" s="36">
        <f t="shared" si="177"/>
        <v>1100</v>
      </c>
      <c r="N184" s="49">
        <f t="shared" si="178"/>
        <v>6600</v>
      </c>
      <c r="O184" s="46"/>
      <c r="R184" s="6">
        <v>1100</v>
      </c>
    </row>
    <row r="185" spans="1:18" s="1" customFormat="1">
      <c r="A185" s="26">
        <f>IF(F185&lt;&gt;"",1+MAX($A$5:A184),"")</f>
        <v>119</v>
      </c>
      <c r="B185" s="20"/>
      <c r="C185" s="61" t="s">
        <v>166</v>
      </c>
      <c r="D185" s="61">
        <v>8</v>
      </c>
      <c r="E185" s="57">
        <v>0</v>
      </c>
      <c r="F185" s="58">
        <f t="shared" si="171"/>
        <v>8</v>
      </c>
      <c r="G185" s="59" t="s">
        <v>42</v>
      </c>
      <c r="H185" s="39">
        <f t="shared" si="172"/>
        <v>409.5</v>
      </c>
      <c r="I185" s="36">
        <f t="shared" si="173"/>
        <v>3276</v>
      </c>
      <c r="J185" s="33">
        <f t="shared" si="174"/>
        <v>93.6</v>
      </c>
      <c r="K185" s="39">
        <f t="shared" si="175"/>
        <v>640.5</v>
      </c>
      <c r="L185" s="36">
        <f t="shared" si="176"/>
        <v>5124</v>
      </c>
      <c r="M185" s="36">
        <f t="shared" si="177"/>
        <v>1050</v>
      </c>
      <c r="N185" s="49">
        <f t="shared" si="178"/>
        <v>8400</v>
      </c>
      <c r="O185" s="46"/>
      <c r="R185" s="6">
        <v>1050</v>
      </c>
    </row>
    <row r="186" spans="1:18" s="1" customFormat="1">
      <c r="A186" s="26">
        <f>IF(F186&lt;&gt;"",1+MAX($A$5:A185),"")</f>
        <v>120</v>
      </c>
      <c r="B186" s="20"/>
      <c r="C186" s="61" t="s">
        <v>167</v>
      </c>
      <c r="D186" s="61">
        <v>3</v>
      </c>
      <c r="E186" s="57">
        <v>0</v>
      </c>
      <c r="F186" s="58">
        <f t="shared" si="171"/>
        <v>3</v>
      </c>
      <c r="G186" s="59" t="s">
        <v>42</v>
      </c>
      <c r="H186" s="39">
        <f t="shared" si="172"/>
        <v>448.5</v>
      </c>
      <c r="I186" s="36">
        <f t="shared" si="173"/>
        <v>1345.5</v>
      </c>
      <c r="J186" s="33">
        <f t="shared" si="174"/>
        <v>38.442857142857143</v>
      </c>
      <c r="K186" s="39">
        <f t="shared" si="175"/>
        <v>701.5</v>
      </c>
      <c r="L186" s="36">
        <f t="shared" si="176"/>
        <v>2104.5</v>
      </c>
      <c r="M186" s="36">
        <f t="shared" si="177"/>
        <v>1150</v>
      </c>
      <c r="N186" s="49">
        <f t="shared" si="178"/>
        <v>3450</v>
      </c>
      <c r="O186" s="46"/>
      <c r="R186" s="6">
        <v>1150</v>
      </c>
    </row>
    <row r="187" spans="1:18" s="1" customFormat="1">
      <c r="A187" s="19"/>
      <c r="B187" s="20"/>
      <c r="C187" s="21"/>
      <c r="D187" s="21"/>
      <c r="E187" s="22"/>
      <c r="F187" s="23"/>
      <c r="G187" s="24"/>
      <c r="H187" s="25"/>
      <c r="I187" s="25"/>
      <c r="J187" s="25"/>
      <c r="K187" s="25"/>
      <c r="L187" s="25"/>
      <c r="M187" s="25"/>
      <c r="N187" s="45"/>
      <c r="O187" s="46"/>
      <c r="R187" s="6"/>
    </row>
    <row r="188" spans="1:18" s="1" customFormat="1">
      <c r="A188" s="26"/>
      <c r="B188" s="20"/>
      <c r="C188" s="48" t="s">
        <v>168</v>
      </c>
      <c r="D188" s="61"/>
      <c r="E188" s="22"/>
      <c r="F188" s="23"/>
      <c r="G188" s="24"/>
      <c r="H188" s="54"/>
      <c r="I188" s="54"/>
      <c r="J188" s="54"/>
      <c r="K188" s="54"/>
      <c r="L188" s="54"/>
      <c r="M188" s="54"/>
      <c r="N188" s="45"/>
      <c r="O188" s="46"/>
      <c r="R188" s="6"/>
    </row>
    <row r="189" spans="1:18" s="1" customFormat="1">
      <c r="A189" s="26">
        <f>IF(F189&lt;&gt;"",1+MAX($A$5:A188),"")</f>
        <v>121</v>
      </c>
      <c r="B189" s="20"/>
      <c r="C189" s="61" t="s">
        <v>169</v>
      </c>
      <c r="D189" s="61">
        <v>3</v>
      </c>
      <c r="E189" s="57">
        <v>0</v>
      </c>
      <c r="F189" s="58">
        <f t="shared" ref="F189:F201" si="179">D189*(1+E189)</f>
        <v>3</v>
      </c>
      <c r="G189" s="59" t="s">
        <v>42</v>
      </c>
      <c r="H189" s="39">
        <f t="shared" ref="H189:H201" si="180">R189*0.39</f>
        <v>234</v>
      </c>
      <c r="I189" s="36">
        <f t="shared" ref="I189:I201" si="181">H189*F189</f>
        <v>702</v>
      </c>
      <c r="J189" s="33">
        <f t="shared" ref="J189:J201" si="182">I189/35</f>
        <v>20.057142857142857</v>
      </c>
      <c r="K189" s="39">
        <f t="shared" ref="K189:K201" si="183">R189*0.61</f>
        <v>366</v>
      </c>
      <c r="L189" s="36">
        <f t="shared" ref="L189:L201" si="184">K189*F189</f>
        <v>1098</v>
      </c>
      <c r="M189" s="36">
        <f t="shared" ref="M189:M201" si="185">H189+K189</f>
        <v>600</v>
      </c>
      <c r="N189" s="49">
        <f t="shared" ref="N189:N201" si="186">M189*F189</f>
        <v>1800</v>
      </c>
      <c r="O189" s="46"/>
      <c r="R189" s="6">
        <v>600</v>
      </c>
    </row>
    <row r="190" spans="1:18" s="1" customFormat="1">
      <c r="A190" s="26">
        <f>IF(F190&lt;&gt;"",1+MAX($A$5:A189),"")</f>
        <v>122</v>
      </c>
      <c r="B190" s="20"/>
      <c r="C190" s="61" t="s">
        <v>170</v>
      </c>
      <c r="D190" s="61">
        <v>2</v>
      </c>
      <c r="E190" s="57">
        <v>0</v>
      </c>
      <c r="F190" s="58">
        <f t="shared" si="179"/>
        <v>2</v>
      </c>
      <c r="G190" s="59" t="s">
        <v>42</v>
      </c>
      <c r="H190" s="39">
        <f t="shared" si="180"/>
        <v>253.5</v>
      </c>
      <c r="I190" s="36">
        <f t="shared" si="181"/>
        <v>507</v>
      </c>
      <c r="J190" s="33">
        <f t="shared" si="182"/>
        <v>14.485714285714286</v>
      </c>
      <c r="K190" s="39">
        <f t="shared" si="183"/>
        <v>396.5</v>
      </c>
      <c r="L190" s="36">
        <f t="shared" si="184"/>
        <v>793</v>
      </c>
      <c r="M190" s="36">
        <f t="shared" si="185"/>
        <v>650</v>
      </c>
      <c r="N190" s="49">
        <f t="shared" si="186"/>
        <v>1300</v>
      </c>
      <c r="O190" s="46"/>
      <c r="R190" s="6">
        <v>650</v>
      </c>
    </row>
    <row r="191" spans="1:18" s="1" customFormat="1">
      <c r="A191" s="26">
        <f>IF(F191&lt;&gt;"",1+MAX($A$5:A190),"")</f>
        <v>123</v>
      </c>
      <c r="B191" s="20"/>
      <c r="C191" s="61" t="s">
        <v>171</v>
      </c>
      <c r="D191" s="61">
        <v>2</v>
      </c>
      <c r="E191" s="57">
        <v>0</v>
      </c>
      <c r="F191" s="58">
        <f t="shared" si="179"/>
        <v>2</v>
      </c>
      <c r="G191" s="59" t="s">
        <v>42</v>
      </c>
      <c r="H191" s="39">
        <f t="shared" si="180"/>
        <v>312</v>
      </c>
      <c r="I191" s="36">
        <f t="shared" si="181"/>
        <v>624</v>
      </c>
      <c r="J191" s="33">
        <f t="shared" si="182"/>
        <v>17.828571428571429</v>
      </c>
      <c r="K191" s="39">
        <f t="shared" si="183"/>
        <v>488</v>
      </c>
      <c r="L191" s="36">
        <f t="shared" si="184"/>
        <v>976</v>
      </c>
      <c r="M191" s="36">
        <f t="shared" si="185"/>
        <v>800</v>
      </c>
      <c r="N191" s="49">
        <f t="shared" si="186"/>
        <v>1600</v>
      </c>
      <c r="O191" s="46"/>
      <c r="R191" s="6">
        <v>800</v>
      </c>
    </row>
    <row r="192" spans="1:18" s="1" customFormat="1">
      <c r="A192" s="26">
        <f>IF(F192&lt;&gt;"",1+MAX($A$5:A191),"")</f>
        <v>124</v>
      </c>
      <c r="B192" s="20"/>
      <c r="C192" s="61" t="s">
        <v>172</v>
      </c>
      <c r="D192" s="61">
        <v>1</v>
      </c>
      <c r="E192" s="57">
        <v>0</v>
      </c>
      <c r="F192" s="58">
        <f t="shared" si="179"/>
        <v>1</v>
      </c>
      <c r="G192" s="59" t="s">
        <v>42</v>
      </c>
      <c r="H192" s="39">
        <f t="shared" si="180"/>
        <v>331.5</v>
      </c>
      <c r="I192" s="36">
        <f t="shared" si="181"/>
        <v>331.5</v>
      </c>
      <c r="J192" s="33">
        <f t="shared" si="182"/>
        <v>9.4714285714285715</v>
      </c>
      <c r="K192" s="39">
        <f t="shared" si="183"/>
        <v>518.5</v>
      </c>
      <c r="L192" s="36">
        <f t="shared" si="184"/>
        <v>518.5</v>
      </c>
      <c r="M192" s="36">
        <f t="shared" si="185"/>
        <v>850</v>
      </c>
      <c r="N192" s="49">
        <f t="shared" si="186"/>
        <v>850</v>
      </c>
      <c r="O192" s="46"/>
      <c r="R192" s="6">
        <v>850</v>
      </c>
    </row>
    <row r="193" spans="1:18" s="1" customFormat="1">
      <c r="A193" s="26">
        <f>IF(F193&lt;&gt;"",1+MAX($A$5:A192),"")</f>
        <v>125</v>
      </c>
      <c r="B193" s="20"/>
      <c r="C193" s="61" t="s">
        <v>173</v>
      </c>
      <c r="D193" s="61">
        <v>2</v>
      </c>
      <c r="E193" s="57">
        <v>0</v>
      </c>
      <c r="F193" s="58">
        <f t="shared" si="179"/>
        <v>2</v>
      </c>
      <c r="G193" s="59" t="s">
        <v>42</v>
      </c>
      <c r="H193" s="39">
        <f t="shared" si="180"/>
        <v>331.5</v>
      </c>
      <c r="I193" s="36">
        <f t="shared" si="181"/>
        <v>663</v>
      </c>
      <c r="J193" s="33">
        <f t="shared" si="182"/>
        <v>18.942857142857143</v>
      </c>
      <c r="K193" s="39">
        <f t="shared" si="183"/>
        <v>518.5</v>
      </c>
      <c r="L193" s="36">
        <f t="shared" si="184"/>
        <v>1037</v>
      </c>
      <c r="M193" s="36">
        <f t="shared" si="185"/>
        <v>850</v>
      </c>
      <c r="N193" s="49">
        <f t="shared" si="186"/>
        <v>1700</v>
      </c>
      <c r="O193" s="46"/>
      <c r="R193" s="6">
        <v>850</v>
      </c>
    </row>
    <row r="194" spans="1:18" s="1" customFormat="1">
      <c r="A194" s="26">
        <f>IF(F194&lt;&gt;"",1+MAX($A$5:A193),"")</f>
        <v>126</v>
      </c>
      <c r="B194" s="20"/>
      <c r="C194" s="61" t="s">
        <v>174</v>
      </c>
      <c r="D194" s="61">
        <v>3</v>
      </c>
      <c r="E194" s="57">
        <v>0</v>
      </c>
      <c r="F194" s="58">
        <f t="shared" si="179"/>
        <v>3</v>
      </c>
      <c r="G194" s="59" t="s">
        <v>42</v>
      </c>
      <c r="H194" s="39">
        <f t="shared" si="180"/>
        <v>585</v>
      </c>
      <c r="I194" s="36">
        <f t="shared" si="181"/>
        <v>1755</v>
      </c>
      <c r="J194" s="33">
        <f t="shared" si="182"/>
        <v>50.142857142857146</v>
      </c>
      <c r="K194" s="39">
        <f t="shared" si="183"/>
        <v>915</v>
      </c>
      <c r="L194" s="36">
        <f t="shared" si="184"/>
        <v>2745</v>
      </c>
      <c r="M194" s="36">
        <f t="shared" si="185"/>
        <v>1500</v>
      </c>
      <c r="N194" s="49">
        <f t="shared" si="186"/>
        <v>4500</v>
      </c>
      <c r="O194" s="46"/>
      <c r="R194" s="6">
        <v>1500</v>
      </c>
    </row>
    <row r="195" spans="1:18" s="1" customFormat="1">
      <c r="A195" s="26">
        <f>IF(F195&lt;&gt;"",1+MAX($A$5:A194),"")</f>
        <v>127</v>
      </c>
      <c r="B195" s="20"/>
      <c r="C195" s="61" t="s">
        <v>175</v>
      </c>
      <c r="D195" s="61">
        <v>1</v>
      </c>
      <c r="E195" s="57">
        <v>0</v>
      </c>
      <c r="F195" s="58">
        <f t="shared" si="179"/>
        <v>1</v>
      </c>
      <c r="G195" s="59" t="s">
        <v>42</v>
      </c>
      <c r="H195" s="39">
        <f t="shared" si="180"/>
        <v>429</v>
      </c>
      <c r="I195" s="36">
        <f t="shared" si="181"/>
        <v>429</v>
      </c>
      <c r="J195" s="33">
        <f t="shared" si="182"/>
        <v>12.257142857142858</v>
      </c>
      <c r="K195" s="39">
        <f t="shared" si="183"/>
        <v>671</v>
      </c>
      <c r="L195" s="36">
        <f t="shared" si="184"/>
        <v>671</v>
      </c>
      <c r="M195" s="36">
        <f t="shared" si="185"/>
        <v>1100</v>
      </c>
      <c r="N195" s="49">
        <f t="shared" si="186"/>
        <v>1100</v>
      </c>
      <c r="O195" s="46"/>
      <c r="R195" s="6">
        <v>1100</v>
      </c>
    </row>
    <row r="196" spans="1:18" s="1" customFormat="1">
      <c r="A196" s="26">
        <f>IF(F196&lt;&gt;"",1+MAX($A$5:A195),"")</f>
        <v>128</v>
      </c>
      <c r="B196" s="20"/>
      <c r="C196" s="61" t="s">
        <v>176</v>
      </c>
      <c r="D196" s="61">
        <v>1</v>
      </c>
      <c r="E196" s="57">
        <v>0</v>
      </c>
      <c r="F196" s="58">
        <f t="shared" si="179"/>
        <v>1</v>
      </c>
      <c r="G196" s="59" t="s">
        <v>42</v>
      </c>
      <c r="H196" s="39">
        <f t="shared" si="180"/>
        <v>702</v>
      </c>
      <c r="I196" s="36">
        <f t="shared" si="181"/>
        <v>702</v>
      </c>
      <c r="J196" s="33">
        <f t="shared" si="182"/>
        <v>20.057142857142857</v>
      </c>
      <c r="K196" s="39">
        <f t="shared" si="183"/>
        <v>1098</v>
      </c>
      <c r="L196" s="36">
        <f t="shared" si="184"/>
        <v>1098</v>
      </c>
      <c r="M196" s="36">
        <f t="shared" si="185"/>
        <v>1800</v>
      </c>
      <c r="N196" s="49">
        <f t="shared" si="186"/>
        <v>1800</v>
      </c>
      <c r="O196" s="46"/>
      <c r="R196" s="6">
        <v>1800</v>
      </c>
    </row>
    <row r="197" spans="1:18" s="1" customFormat="1">
      <c r="A197" s="26">
        <f>IF(F197&lt;&gt;"",1+MAX($A$5:A196),"")</f>
        <v>129</v>
      </c>
      <c r="B197" s="20"/>
      <c r="C197" s="61" t="s">
        <v>177</v>
      </c>
      <c r="D197" s="61">
        <v>1</v>
      </c>
      <c r="E197" s="57">
        <v>0</v>
      </c>
      <c r="F197" s="58">
        <f t="shared" si="179"/>
        <v>1</v>
      </c>
      <c r="G197" s="59" t="s">
        <v>42</v>
      </c>
      <c r="H197" s="39">
        <f t="shared" si="180"/>
        <v>663</v>
      </c>
      <c r="I197" s="36">
        <f t="shared" si="181"/>
        <v>663</v>
      </c>
      <c r="J197" s="33">
        <f t="shared" si="182"/>
        <v>18.942857142857143</v>
      </c>
      <c r="K197" s="39">
        <f t="shared" si="183"/>
        <v>1037</v>
      </c>
      <c r="L197" s="36">
        <f t="shared" si="184"/>
        <v>1037</v>
      </c>
      <c r="M197" s="36">
        <f t="shared" si="185"/>
        <v>1700</v>
      </c>
      <c r="N197" s="49">
        <f t="shared" si="186"/>
        <v>1700</v>
      </c>
      <c r="O197" s="46"/>
      <c r="R197" s="6">
        <v>1700</v>
      </c>
    </row>
    <row r="198" spans="1:18" s="1" customFormat="1">
      <c r="A198" s="26">
        <f>IF(F198&lt;&gt;"",1+MAX($A$5:A197),"")</f>
        <v>130</v>
      </c>
      <c r="B198" s="20"/>
      <c r="C198" s="61" t="s">
        <v>178</v>
      </c>
      <c r="D198" s="61">
        <v>1</v>
      </c>
      <c r="E198" s="57">
        <v>0</v>
      </c>
      <c r="F198" s="58">
        <f t="shared" si="179"/>
        <v>1</v>
      </c>
      <c r="G198" s="59" t="s">
        <v>42</v>
      </c>
      <c r="H198" s="39">
        <f t="shared" si="180"/>
        <v>526.5</v>
      </c>
      <c r="I198" s="36">
        <f t="shared" si="181"/>
        <v>526.5</v>
      </c>
      <c r="J198" s="33">
        <f t="shared" si="182"/>
        <v>15.042857142857143</v>
      </c>
      <c r="K198" s="39">
        <f t="shared" si="183"/>
        <v>823.5</v>
      </c>
      <c r="L198" s="36">
        <f t="shared" si="184"/>
        <v>823.5</v>
      </c>
      <c r="M198" s="36">
        <f t="shared" si="185"/>
        <v>1350</v>
      </c>
      <c r="N198" s="49">
        <f t="shared" si="186"/>
        <v>1350</v>
      </c>
      <c r="O198" s="46"/>
      <c r="R198" s="6">
        <v>1350</v>
      </c>
    </row>
    <row r="199" spans="1:18" s="1" customFormat="1">
      <c r="A199" s="26">
        <f>IF(F199&lt;&gt;"",1+MAX($A$5:A198),"")</f>
        <v>131</v>
      </c>
      <c r="B199" s="20"/>
      <c r="C199" s="61" t="s">
        <v>179</v>
      </c>
      <c r="D199" s="61">
        <v>1</v>
      </c>
      <c r="E199" s="57">
        <v>0</v>
      </c>
      <c r="F199" s="58">
        <f t="shared" si="179"/>
        <v>1</v>
      </c>
      <c r="G199" s="59" t="s">
        <v>42</v>
      </c>
      <c r="H199" s="39">
        <f t="shared" si="180"/>
        <v>429</v>
      </c>
      <c r="I199" s="36">
        <f t="shared" si="181"/>
        <v>429</v>
      </c>
      <c r="J199" s="33">
        <f t="shared" si="182"/>
        <v>12.257142857142858</v>
      </c>
      <c r="K199" s="39">
        <f t="shared" si="183"/>
        <v>671</v>
      </c>
      <c r="L199" s="36">
        <f t="shared" si="184"/>
        <v>671</v>
      </c>
      <c r="M199" s="36">
        <f t="shared" si="185"/>
        <v>1100</v>
      </c>
      <c r="N199" s="49">
        <f t="shared" si="186"/>
        <v>1100</v>
      </c>
      <c r="O199" s="46"/>
      <c r="R199" s="6">
        <v>1100</v>
      </c>
    </row>
    <row r="200" spans="1:18" s="1" customFormat="1">
      <c r="A200" s="26">
        <f>IF(F200&lt;&gt;"",1+MAX($A$5:A199),"")</f>
        <v>132</v>
      </c>
      <c r="B200" s="20"/>
      <c r="C200" s="61" t="s">
        <v>180</v>
      </c>
      <c r="D200" s="61">
        <v>1</v>
      </c>
      <c r="E200" s="57">
        <v>0</v>
      </c>
      <c r="F200" s="58">
        <f t="shared" si="179"/>
        <v>1</v>
      </c>
      <c r="G200" s="59" t="s">
        <v>42</v>
      </c>
      <c r="H200" s="39">
        <f t="shared" si="180"/>
        <v>468</v>
      </c>
      <c r="I200" s="36">
        <f t="shared" si="181"/>
        <v>468</v>
      </c>
      <c r="J200" s="33">
        <f t="shared" si="182"/>
        <v>13.371428571428572</v>
      </c>
      <c r="K200" s="39">
        <f t="shared" si="183"/>
        <v>732</v>
      </c>
      <c r="L200" s="36">
        <f t="shared" si="184"/>
        <v>732</v>
      </c>
      <c r="M200" s="36">
        <f t="shared" si="185"/>
        <v>1200</v>
      </c>
      <c r="N200" s="49">
        <f t="shared" si="186"/>
        <v>1200</v>
      </c>
      <c r="O200" s="46"/>
      <c r="R200" s="6">
        <v>1200</v>
      </c>
    </row>
    <row r="201" spans="1:18" s="1" customFormat="1">
      <c r="A201" s="26">
        <f>IF(F201&lt;&gt;"",1+MAX($A$5:A200),"")</f>
        <v>133</v>
      </c>
      <c r="B201" s="20"/>
      <c r="C201" s="61" t="s">
        <v>181</v>
      </c>
      <c r="D201" s="61">
        <v>1</v>
      </c>
      <c r="E201" s="57">
        <v>0</v>
      </c>
      <c r="F201" s="58">
        <f t="shared" si="179"/>
        <v>1</v>
      </c>
      <c r="G201" s="59" t="s">
        <v>42</v>
      </c>
      <c r="H201" s="39">
        <f t="shared" si="180"/>
        <v>487.5</v>
      </c>
      <c r="I201" s="36">
        <f t="shared" si="181"/>
        <v>487.5</v>
      </c>
      <c r="J201" s="33">
        <f t="shared" si="182"/>
        <v>13.928571428571429</v>
      </c>
      <c r="K201" s="39">
        <f t="shared" si="183"/>
        <v>762.5</v>
      </c>
      <c r="L201" s="36">
        <f t="shared" si="184"/>
        <v>762.5</v>
      </c>
      <c r="M201" s="36">
        <f t="shared" si="185"/>
        <v>1250</v>
      </c>
      <c r="N201" s="49">
        <f t="shared" si="186"/>
        <v>1250</v>
      </c>
      <c r="O201" s="46"/>
      <c r="R201" s="6">
        <v>1250</v>
      </c>
    </row>
    <row r="202" spans="1:18" s="1" customFormat="1">
      <c r="A202" s="19"/>
      <c r="B202" s="20"/>
      <c r="C202" s="21"/>
      <c r="D202" s="21"/>
      <c r="E202" s="22"/>
      <c r="F202" s="23"/>
      <c r="G202" s="24"/>
      <c r="H202" s="25"/>
      <c r="I202" s="25"/>
      <c r="J202" s="25"/>
      <c r="K202" s="25"/>
      <c r="L202" s="25"/>
      <c r="M202" s="25"/>
      <c r="N202" s="45"/>
      <c r="O202" s="46"/>
      <c r="R202" s="6"/>
    </row>
    <row r="203" spans="1:18" s="96" customFormat="1" ht="15.75">
      <c r="A203" s="90" t="str">
        <f>IF(F203&lt;&gt;"",1+MAX(#REF!),"")</f>
        <v/>
      </c>
      <c r="B203" s="91"/>
      <c r="C203" s="92" t="s">
        <v>182</v>
      </c>
      <c r="D203" s="93"/>
      <c r="E203" s="93"/>
      <c r="F203" s="93"/>
      <c r="G203" s="93"/>
      <c r="H203" s="94"/>
      <c r="I203" s="94"/>
      <c r="J203" s="94"/>
      <c r="K203" s="94"/>
      <c r="L203" s="94"/>
      <c r="M203" s="94"/>
      <c r="N203" s="93"/>
      <c r="O203" s="95">
        <f>SUM(N204:N234)</f>
        <v>290412.41350000008</v>
      </c>
      <c r="R203" s="98"/>
    </row>
    <row r="204" spans="1:18" s="1" customFormat="1">
      <c r="A204" s="19"/>
      <c r="B204" s="20"/>
      <c r="C204" s="21"/>
      <c r="D204" s="21"/>
      <c r="E204" s="22"/>
      <c r="F204" s="23"/>
      <c r="G204" s="24"/>
      <c r="H204" s="25"/>
      <c r="I204" s="25"/>
      <c r="J204" s="25"/>
      <c r="K204" s="25"/>
      <c r="L204" s="25"/>
      <c r="M204" s="25"/>
      <c r="N204" s="45"/>
      <c r="O204" s="46"/>
      <c r="R204" s="6"/>
    </row>
    <row r="205" spans="1:18" s="1" customFormat="1" ht="17.25" customHeight="1">
      <c r="A205" s="26"/>
      <c r="B205" s="20"/>
      <c r="C205" s="43" t="s">
        <v>183</v>
      </c>
      <c r="D205" s="21"/>
      <c r="E205" s="22"/>
      <c r="F205" s="23"/>
      <c r="G205" s="24"/>
      <c r="H205" s="25"/>
      <c r="I205" s="25"/>
      <c r="J205" s="25"/>
      <c r="K205" s="25"/>
      <c r="L205" s="25"/>
      <c r="M205" s="25"/>
      <c r="N205" s="45"/>
      <c r="O205" s="46"/>
      <c r="R205" s="6"/>
    </row>
    <row r="206" spans="1:18" s="1" customFormat="1" ht="30">
      <c r="A206" s="26">
        <f>IF(F206&lt;&gt;"",1+MAX($A$5:A205),"")</f>
        <v>134</v>
      </c>
      <c r="B206" s="20"/>
      <c r="C206" s="55" t="s">
        <v>184</v>
      </c>
      <c r="D206" s="55">
        <v>5396</v>
      </c>
      <c r="E206" s="57">
        <v>0.1</v>
      </c>
      <c r="F206" s="58">
        <f t="shared" ref="F206:F211" si="187">D206*(1+E206)</f>
        <v>5935.6</v>
      </c>
      <c r="G206" s="59" t="s">
        <v>48</v>
      </c>
      <c r="H206" s="39">
        <f t="shared" ref="H206:H211" si="188">R206*0.39</f>
        <v>1.5209999999999999</v>
      </c>
      <c r="I206" s="36">
        <f t="shared" ref="I206:I211" si="189">H206*F206</f>
        <v>9028.0475999999999</v>
      </c>
      <c r="J206" s="33">
        <f t="shared" ref="J206:J211" si="190">I206/35</f>
        <v>257.94421714285716</v>
      </c>
      <c r="K206" s="39">
        <f t="shared" ref="K206:K211" si="191">R206*0.61</f>
        <v>2.379</v>
      </c>
      <c r="L206" s="36">
        <f t="shared" ref="L206:L211" si="192">K206*F206</f>
        <v>14120.7924</v>
      </c>
      <c r="M206" s="36">
        <f t="shared" ref="M206:M211" si="193">H206+K206</f>
        <v>3.9</v>
      </c>
      <c r="N206" s="49">
        <f t="shared" ref="N206:N211" si="194">M206*F206</f>
        <v>23148.84</v>
      </c>
      <c r="O206" s="46"/>
      <c r="R206" s="6">
        <v>3.9</v>
      </c>
    </row>
    <row r="207" spans="1:18" s="1" customFormat="1" ht="30">
      <c r="A207" s="26">
        <f>IF(F207&lt;&gt;"",1+MAX($A$5:A206),"")</f>
        <v>135</v>
      </c>
      <c r="B207" s="20"/>
      <c r="C207" s="55" t="s">
        <v>185</v>
      </c>
      <c r="D207" s="55">
        <v>1349</v>
      </c>
      <c r="E207" s="57">
        <v>0.1</v>
      </c>
      <c r="F207" s="58">
        <f t="shared" si="187"/>
        <v>1483.9</v>
      </c>
      <c r="G207" s="59" t="s">
        <v>48</v>
      </c>
      <c r="H207" s="39">
        <f t="shared" si="188"/>
        <v>1.5209999999999999</v>
      </c>
      <c r="I207" s="36">
        <f t="shared" si="189"/>
        <v>2257.0119</v>
      </c>
      <c r="J207" s="33">
        <f t="shared" si="190"/>
        <v>64.486054285714289</v>
      </c>
      <c r="K207" s="39">
        <f t="shared" si="191"/>
        <v>2.379</v>
      </c>
      <c r="L207" s="36">
        <f t="shared" si="192"/>
        <v>3530.1981000000001</v>
      </c>
      <c r="M207" s="36">
        <f t="shared" si="193"/>
        <v>3.9</v>
      </c>
      <c r="N207" s="49">
        <f t="shared" si="194"/>
        <v>5787.21</v>
      </c>
      <c r="O207" s="46"/>
      <c r="R207" s="6">
        <v>3.9</v>
      </c>
    </row>
    <row r="208" spans="1:18" s="1" customFormat="1" ht="30">
      <c r="A208" s="26">
        <f>IF(F208&lt;&gt;"",1+MAX($A$5:A207),"")</f>
        <v>136</v>
      </c>
      <c r="B208" s="20"/>
      <c r="C208" s="55" t="s">
        <v>186</v>
      </c>
      <c r="D208" s="55">
        <v>1011</v>
      </c>
      <c r="E208" s="57">
        <v>0.1</v>
      </c>
      <c r="F208" s="58">
        <f t="shared" si="187"/>
        <v>1112.1000000000001</v>
      </c>
      <c r="G208" s="59" t="s">
        <v>48</v>
      </c>
      <c r="H208" s="39">
        <f t="shared" si="188"/>
        <v>1.5209999999999999</v>
      </c>
      <c r="I208" s="36">
        <f t="shared" si="189"/>
        <v>1691.5041000000001</v>
      </c>
      <c r="J208" s="33">
        <f t="shared" si="190"/>
        <v>48.328688571428572</v>
      </c>
      <c r="K208" s="39">
        <f t="shared" si="191"/>
        <v>2.379</v>
      </c>
      <c r="L208" s="36">
        <f t="shared" si="192"/>
        <v>2645.6859000000004</v>
      </c>
      <c r="M208" s="36">
        <f t="shared" si="193"/>
        <v>3.9</v>
      </c>
      <c r="N208" s="49">
        <f t="shared" si="194"/>
        <v>4337.1900000000005</v>
      </c>
      <c r="O208" s="46"/>
      <c r="R208" s="6">
        <v>3.9</v>
      </c>
    </row>
    <row r="209" spans="1:18" s="1" customFormat="1" ht="30">
      <c r="A209" s="26">
        <f>IF(F209&lt;&gt;"",1+MAX($A$5:A208),"")</f>
        <v>137</v>
      </c>
      <c r="B209" s="20"/>
      <c r="C209" s="55" t="s">
        <v>187</v>
      </c>
      <c r="D209" s="55">
        <v>1012</v>
      </c>
      <c r="E209" s="57">
        <v>0.1</v>
      </c>
      <c r="F209" s="58">
        <f t="shared" si="187"/>
        <v>1113.2</v>
      </c>
      <c r="G209" s="59" t="s">
        <v>48</v>
      </c>
      <c r="H209" s="39">
        <f t="shared" si="188"/>
        <v>7.2930000000000001</v>
      </c>
      <c r="I209" s="36">
        <f t="shared" si="189"/>
        <v>8118.5676000000003</v>
      </c>
      <c r="J209" s="33">
        <f t="shared" si="190"/>
        <v>231.95907428571431</v>
      </c>
      <c r="K209" s="39">
        <f t="shared" si="191"/>
        <v>11.407</v>
      </c>
      <c r="L209" s="36">
        <f t="shared" si="192"/>
        <v>12698.2724</v>
      </c>
      <c r="M209" s="36">
        <f t="shared" si="193"/>
        <v>18.7</v>
      </c>
      <c r="N209" s="49">
        <f t="shared" si="194"/>
        <v>20816.84</v>
      </c>
      <c r="O209" s="46"/>
      <c r="R209" s="6">
        <v>18.7</v>
      </c>
    </row>
    <row r="210" spans="1:18" s="1" customFormat="1" ht="30">
      <c r="A210" s="26">
        <f>IF(F210&lt;&gt;"",1+MAX($A$5:A209),"")</f>
        <v>138</v>
      </c>
      <c r="B210" s="20"/>
      <c r="C210" s="55" t="s">
        <v>188</v>
      </c>
      <c r="D210" s="55">
        <v>338</v>
      </c>
      <c r="E210" s="57">
        <v>0.1</v>
      </c>
      <c r="F210" s="58">
        <f t="shared" si="187"/>
        <v>371.8</v>
      </c>
      <c r="G210" s="59" t="s">
        <v>48</v>
      </c>
      <c r="H210" s="39">
        <f t="shared" si="188"/>
        <v>7.2930000000000001</v>
      </c>
      <c r="I210" s="36">
        <f t="shared" si="189"/>
        <v>2711.5374000000002</v>
      </c>
      <c r="J210" s="33">
        <f t="shared" si="190"/>
        <v>77.472497142857151</v>
      </c>
      <c r="K210" s="39">
        <f t="shared" si="191"/>
        <v>11.407</v>
      </c>
      <c r="L210" s="36">
        <f t="shared" si="192"/>
        <v>4241.1225999999997</v>
      </c>
      <c r="M210" s="36">
        <f t="shared" si="193"/>
        <v>18.7</v>
      </c>
      <c r="N210" s="49">
        <f t="shared" si="194"/>
        <v>6952.66</v>
      </c>
      <c r="O210" s="46"/>
      <c r="R210" s="6">
        <v>18.7</v>
      </c>
    </row>
    <row r="211" spans="1:18" s="1" customFormat="1" ht="30">
      <c r="A211" s="26">
        <f>IF(F211&lt;&gt;"",1+MAX($A$5:A210),"")</f>
        <v>139</v>
      </c>
      <c r="B211" s="20"/>
      <c r="C211" s="55" t="s">
        <v>189</v>
      </c>
      <c r="D211" s="55">
        <v>675</v>
      </c>
      <c r="E211" s="57">
        <v>0.1</v>
      </c>
      <c r="F211" s="58">
        <f t="shared" si="187"/>
        <v>742.50000000000011</v>
      </c>
      <c r="G211" s="59" t="s">
        <v>48</v>
      </c>
      <c r="H211" s="39">
        <f t="shared" si="188"/>
        <v>7.2930000000000001</v>
      </c>
      <c r="I211" s="36">
        <f t="shared" si="189"/>
        <v>5415.0525000000007</v>
      </c>
      <c r="J211" s="33">
        <f t="shared" si="190"/>
        <v>154.71578571428574</v>
      </c>
      <c r="K211" s="39">
        <f t="shared" si="191"/>
        <v>11.407</v>
      </c>
      <c r="L211" s="36">
        <f t="shared" si="192"/>
        <v>8469.697500000002</v>
      </c>
      <c r="M211" s="36">
        <f t="shared" si="193"/>
        <v>18.7</v>
      </c>
      <c r="N211" s="49">
        <f t="shared" si="194"/>
        <v>13884.750000000002</v>
      </c>
      <c r="O211" s="46"/>
      <c r="R211" s="6">
        <v>18.7</v>
      </c>
    </row>
    <row r="212" spans="1:18" s="1" customFormat="1">
      <c r="A212" s="19"/>
      <c r="B212" s="20"/>
      <c r="C212" s="21"/>
      <c r="D212" s="21"/>
      <c r="E212" s="22"/>
      <c r="F212" s="23"/>
      <c r="G212" s="24"/>
      <c r="H212" s="25"/>
      <c r="I212" s="25"/>
      <c r="J212" s="25"/>
      <c r="K212" s="25"/>
      <c r="L212" s="25"/>
      <c r="M212" s="25"/>
      <c r="N212" s="45"/>
      <c r="O212" s="46"/>
      <c r="R212" s="6"/>
    </row>
    <row r="213" spans="1:18" s="1" customFormat="1" ht="17.25" customHeight="1">
      <c r="A213" s="26"/>
      <c r="B213" s="20"/>
      <c r="C213" s="43" t="s">
        <v>190</v>
      </c>
      <c r="D213" s="21"/>
      <c r="E213" s="22"/>
      <c r="F213" s="23"/>
      <c r="G213" s="24"/>
      <c r="H213" s="54"/>
      <c r="I213" s="54"/>
      <c r="J213" s="54"/>
      <c r="K213" s="54"/>
      <c r="L213" s="54"/>
      <c r="M213" s="54"/>
      <c r="N213" s="45"/>
      <c r="O213" s="46"/>
      <c r="R213" s="6"/>
    </row>
    <row r="214" spans="1:18" s="1" customFormat="1" ht="30">
      <c r="A214" s="26">
        <f>IF(F214&lt;&gt;"",1+MAX($A$5:A213),"")</f>
        <v>140</v>
      </c>
      <c r="B214" s="20"/>
      <c r="C214" s="55" t="s">
        <v>191</v>
      </c>
      <c r="D214" s="55">
        <v>351</v>
      </c>
      <c r="E214" s="57">
        <v>0.1</v>
      </c>
      <c r="F214" s="58">
        <f t="shared" ref="F214:F218" si="195">D214*(1+E214)</f>
        <v>386.1</v>
      </c>
      <c r="G214" s="59" t="s">
        <v>48</v>
      </c>
      <c r="H214" s="39">
        <f t="shared" ref="H214:H218" si="196">R214*0.39</f>
        <v>7.0979999999999999</v>
      </c>
      <c r="I214" s="36">
        <f t="shared" ref="I214:I218" si="197">H214*F214</f>
        <v>2740.5378000000001</v>
      </c>
      <c r="J214" s="33">
        <f t="shared" ref="J214:J218" si="198">I214/35</f>
        <v>78.301079999999999</v>
      </c>
      <c r="K214" s="39">
        <f t="shared" ref="K214:K218" si="199">R214*0.61</f>
        <v>11.101999999999999</v>
      </c>
      <c r="L214" s="36">
        <f t="shared" ref="L214:L218" si="200">K214*F214</f>
        <v>4286.4821999999995</v>
      </c>
      <c r="M214" s="36">
        <f t="shared" ref="M214:M218" si="201">H214+K214</f>
        <v>18.2</v>
      </c>
      <c r="N214" s="49">
        <f t="shared" ref="N214:N218" si="202">M214*F214</f>
        <v>7027.02</v>
      </c>
      <c r="O214" s="46"/>
      <c r="R214" s="6">
        <v>18.2</v>
      </c>
    </row>
    <row r="215" spans="1:18" s="1" customFormat="1" ht="30">
      <c r="A215" s="26">
        <f>IF(F215&lt;&gt;"",1+MAX($A$5:A214),"")</f>
        <v>141</v>
      </c>
      <c r="B215" s="20"/>
      <c r="C215" s="55" t="s">
        <v>192</v>
      </c>
      <c r="D215" s="55">
        <v>390</v>
      </c>
      <c r="E215" s="57">
        <v>0.1</v>
      </c>
      <c r="F215" s="58">
        <f t="shared" si="195"/>
        <v>429.00000000000006</v>
      </c>
      <c r="G215" s="59" t="s">
        <v>48</v>
      </c>
      <c r="H215" s="39">
        <f t="shared" si="196"/>
        <v>7.0979999999999999</v>
      </c>
      <c r="I215" s="36">
        <f t="shared" si="197"/>
        <v>3045.0420000000004</v>
      </c>
      <c r="J215" s="33">
        <f t="shared" si="198"/>
        <v>87.001200000000011</v>
      </c>
      <c r="K215" s="39">
        <f t="shared" si="199"/>
        <v>11.101999999999999</v>
      </c>
      <c r="L215" s="36">
        <f t="shared" si="200"/>
        <v>4762.7579999999998</v>
      </c>
      <c r="M215" s="36">
        <f t="shared" si="201"/>
        <v>18.2</v>
      </c>
      <c r="N215" s="49">
        <f t="shared" si="202"/>
        <v>7807.8000000000011</v>
      </c>
      <c r="O215" s="46"/>
      <c r="R215" s="6">
        <v>18.2</v>
      </c>
    </row>
    <row r="216" spans="1:18" s="1" customFormat="1" ht="30">
      <c r="A216" s="26">
        <f>IF(F216&lt;&gt;"",1+MAX($A$5:A215),"")</f>
        <v>142</v>
      </c>
      <c r="B216" s="20"/>
      <c r="C216" s="55" t="s">
        <v>193</v>
      </c>
      <c r="D216" s="55">
        <v>561</v>
      </c>
      <c r="E216" s="57">
        <v>0.1</v>
      </c>
      <c r="F216" s="58">
        <f t="shared" si="195"/>
        <v>617.1</v>
      </c>
      <c r="G216" s="59" t="s">
        <v>48</v>
      </c>
      <c r="H216" s="39">
        <f t="shared" si="196"/>
        <v>7.0979999999999999</v>
      </c>
      <c r="I216" s="36">
        <f t="shared" si="197"/>
        <v>4380.1758</v>
      </c>
      <c r="J216" s="33">
        <f t="shared" si="198"/>
        <v>125.14788</v>
      </c>
      <c r="K216" s="39">
        <f t="shared" si="199"/>
        <v>11.101999999999999</v>
      </c>
      <c r="L216" s="36">
        <f t="shared" si="200"/>
        <v>6851.0441999999994</v>
      </c>
      <c r="M216" s="36">
        <f t="shared" si="201"/>
        <v>18.2</v>
      </c>
      <c r="N216" s="49">
        <f t="shared" si="202"/>
        <v>11231.22</v>
      </c>
      <c r="O216" s="46"/>
      <c r="R216" s="6">
        <v>18.2</v>
      </c>
    </row>
    <row r="217" spans="1:18" s="1" customFormat="1" ht="30">
      <c r="A217" s="26">
        <f>IF(F217&lt;&gt;"",1+MAX($A$5:A216),"")</f>
        <v>143</v>
      </c>
      <c r="B217" s="20"/>
      <c r="C217" s="55" t="s">
        <v>194</v>
      </c>
      <c r="D217" s="55">
        <v>867</v>
      </c>
      <c r="E217" s="57">
        <v>0.1</v>
      </c>
      <c r="F217" s="58">
        <f t="shared" si="195"/>
        <v>953.7</v>
      </c>
      <c r="G217" s="59" t="s">
        <v>48</v>
      </c>
      <c r="H217" s="39">
        <f t="shared" si="196"/>
        <v>7.0979999999999999</v>
      </c>
      <c r="I217" s="36">
        <f t="shared" si="197"/>
        <v>6769.3626000000004</v>
      </c>
      <c r="J217" s="33">
        <f t="shared" si="198"/>
        <v>193.41036</v>
      </c>
      <c r="K217" s="39">
        <f t="shared" si="199"/>
        <v>11.101999999999999</v>
      </c>
      <c r="L217" s="36">
        <f t="shared" si="200"/>
        <v>10587.9774</v>
      </c>
      <c r="M217" s="36">
        <f t="shared" si="201"/>
        <v>18.2</v>
      </c>
      <c r="N217" s="49">
        <f t="shared" si="202"/>
        <v>17357.34</v>
      </c>
      <c r="O217" s="46"/>
      <c r="R217" s="6">
        <v>18.2</v>
      </c>
    </row>
    <row r="218" spans="1:18" s="1" customFormat="1">
      <c r="A218" s="26">
        <f>IF(F218&lt;&gt;"",1+MAX($A$5:A217),"")</f>
        <v>144</v>
      </c>
      <c r="B218" s="20"/>
      <c r="C218" s="55" t="s">
        <v>195</v>
      </c>
      <c r="D218" s="55">
        <v>23</v>
      </c>
      <c r="E218" s="57">
        <v>0.1</v>
      </c>
      <c r="F218" s="58">
        <f t="shared" si="195"/>
        <v>25.3</v>
      </c>
      <c r="G218" s="59" t="s">
        <v>48</v>
      </c>
      <c r="H218" s="39">
        <f t="shared" si="196"/>
        <v>5.6550000000000002</v>
      </c>
      <c r="I218" s="36">
        <f t="shared" si="197"/>
        <v>143.07150000000001</v>
      </c>
      <c r="J218" s="33">
        <f t="shared" si="198"/>
        <v>4.0877571428571429</v>
      </c>
      <c r="K218" s="39">
        <f t="shared" si="199"/>
        <v>8.8450000000000006</v>
      </c>
      <c r="L218" s="36">
        <f t="shared" si="200"/>
        <v>223.77850000000004</v>
      </c>
      <c r="M218" s="36">
        <f t="shared" si="201"/>
        <v>14.5</v>
      </c>
      <c r="N218" s="49">
        <f t="shared" si="202"/>
        <v>366.85</v>
      </c>
      <c r="O218" s="46"/>
      <c r="R218" s="6">
        <v>14.5</v>
      </c>
    </row>
    <row r="219" spans="1:18" s="1" customFormat="1">
      <c r="A219" s="19"/>
      <c r="B219" s="20"/>
      <c r="C219" s="21"/>
      <c r="D219" s="21"/>
      <c r="E219" s="22"/>
      <c r="F219" s="23"/>
      <c r="G219" s="24"/>
      <c r="H219" s="25"/>
      <c r="I219" s="25"/>
      <c r="J219" s="25"/>
      <c r="K219" s="25"/>
      <c r="L219" s="25"/>
      <c r="M219" s="25"/>
      <c r="N219" s="45"/>
      <c r="O219" s="46"/>
      <c r="R219" s="6"/>
    </row>
    <row r="220" spans="1:18" s="1" customFormat="1" ht="17.25" customHeight="1">
      <c r="A220" s="26"/>
      <c r="B220" s="20"/>
      <c r="C220" s="43" t="s">
        <v>196</v>
      </c>
      <c r="D220" s="21"/>
      <c r="E220" s="22"/>
      <c r="F220" s="23"/>
      <c r="G220" s="24"/>
      <c r="H220" s="54"/>
      <c r="I220" s="54"/>
      <c r="J220" s="54"/>
      <c r="K220" s="54"/>
      <c r="L220" s="54"/>
      <c r="M220" s="54"/>
      <c r="N220" s="45"/>
      <c r="O220" s="46"/>
      <c r="R220" s="6"/>
    </row>
    <row r="221" spans="1:18" s="1" customFormat="1">
      <c r="A221" s="26">
        <f>IF(F221&lt;&gt;"",1+MAX($A$5:A220),"")</f>
        <v>145</v>
      </c>
      <c r="B221" s="20"/>
      <c r="C221" s="55" t="s">
        <v>197</v>
      </c>
      <c r="D221" s="63">
        <v>868.63</v>
      </c>
      <c r="E221" s="57">
        <v>0.1</v>
      </c>
      <c r="F221" s="58">
        <f t="shared" ref="F221:F223" si="203">D221*(1+E221)</f>
        <v>955.49300000000005</v>
      </c>
      <c r="G221" s="59" t="s">
        <v>48</v>
      </c>
      <c r="H221" s="39">
        <f t="shared" ref="H221:H223" si="204">R221*0.39</f>
        <v>1.5209999999999999</v>
      </c>
      <c r="I221" s="36">
        <f t="shared" ref="I221:I223" si="205">H221*F221</f>
        <v>1453.3048530000001</v>
      </c>
      <c r="J221" s="33">
        <f t="shared" ref="J221:J223" si="206">I221/35</f>
        <v>41.522995800000004</v>
      </c>
      <c r="K221" s="39">
        <f t="shared" ref="K221:K223" si="207">R221*0.61</f>
        <v>2.379</v>
      </c>
      <c r="L221" s="36">
        <f t="shared" ref="L221:L223" si="208">K221*F221</f>
        <v>2273.117847</v>
      </c>
      <c r="M221" s="36">
        <f t="shared" ref="M221:M223" si="209">H221+K221</f>
        <v>3.9</v>
      </c>
      <c r="N221" s="49">
        <f t="shared" ref="N221:N223" si="210">M221*F221</f>
        <v>3726.4227000000001</v>
      </c>
      <c r="O221" s="46"/>
      <c r="R221" s="6">
        <v>3.9</v>
      </c>
    </row>
    <row r="222" spans="1:18" s="1" customFormat="1" ht="30">
      <c r="A222" s="26">
        <f>IF(F222&lt;&gt;"",1+MAX($A$5:A221),"")</f>
        <v>146</v>
      </c>
      <c r="B222" s="20"/>
      <c r="C222" s="55" t="s">
        <v>198</v>
      </c>
      <c r="D222" s="55">
        <v>767</v>
      </c>
      <c r="E222" s="57">
        <v>0.1</v>
      </c>
      <c r="F222" s="58">
        <f t="shared" si="203"/>
        <v>843.7</v>
      </c>
      <c r="G222" s="59" t="s">
        <v>48</v>
      </c>
      <c r="H222" s="39">
        <f t="shared" si="204"/>
        <v>1.56</v>
      </c>
      <c r="I222" s="36">
        <f t="shared" si="205"/>
        <v>1316.172</v>
      </c>
      <c r="J222" s="33">
        <f t="shared" si="206"/>
        <v>37.604914285714287</v>
      </c>
      <c r="K222" s="39">
        <f t="shared" si="207"/>
        <v>2.44</v>
      </c>
      <c r="L222" s="36">
        <f t="shared" si="208"/>
        <v>2058.6280000000002</v>
      </c>
      <c r="M222" s="36">
        <f t="shared" si="209"/>
        <v>4</v>
      </c>
      <c r="N222" s="49">
        <f t="shared" si="210"/>
        <v>3374.8</v>
      </c>
      <c r="O222" s="46"/>
      <c r="R222" s="6">
        <v>4</v>
      </c>
    </row>
    <row r="223" spans="1:18" s="1" customFormat="1" ht="30">
      <c r="A223" s="26">
        <f>IF(F223&lt;&gt;"",1+MAX($A$5:A222),"")</f>
        <v>147</v>
      </c>
      <c r="B223" s="20"/>
      <c r="C223" s="55" t="s">
        <v>199</v>
      </c>
      <c r="D223" s="55">
        <v>1425</v>
      </c>
      <c r="E223" s="57">
        <v>0.1</v>
      </c>
      <c r="F223" s="58">
        <f t="shared" si="203"/>
        <v>1567.5000000000002</v>
      </c>
      <c r="G223" s="59" t="s">
        <v>48</v>
      </c>
      <c r="H223" s="39">
        <f t="shared" si="204"/>
        <v>1.56</v>
      </c>
      <c r="I223" s="36">
        <f t="shared" si="205"/>
        <v>2445.3000000000006</v>
      </c>
      <c r="J223" s="33">
        <f t="shared" si="206"/>
        <v>69.865714285714304</v>
      </c>
      <c r="K223" s="39">
        <f t="shared" si="207"/>
        <v>2.44</v>
      </c>
      <c r="L223" s="36">
        <f t="shared" si="208"/>
        <v>3824.7000000000003</v>
      </c>
      <c r="M223" s="36">
        <f t="shared" si="209"/>
        <v>4</v>
      </c>
      <c r="N223" s="49">
        <f t="shared" si="210"/>
        <v>6270.0000000000009</v>
      </c>
      <c r="O223" s="46"/>
      <c r="R223" s="6">
        <v>4</v>
      </c>
    </row>
    <row r="224" spans="1:18" s="1" customFormat="1">
      <c r="A224" s="19"/>
      <c r="B224" s="20"/>
      <c r="C224" s="21"/>
      <c r="D224" s="21"/>
      <c r="E224" s="22"/>
      <c r="F224" s="23"/>
      <c r="G224" s="24"/>
      <c r="H224" s="25"/>
      <c r="I224" s="25"/>
      <c r="J224" s="25"/>
      <c r="K224" s="25"/>
      <c r="L224" s="25"/>
      <c r="M224" s="25"/>
      <c r="N224" s="45"/>
      <c r="O224" s="46"/>
      <c r="R224" s="6"/>
    </row>
    <row r="225" spans="1:18" s="1" customFormat="1" ht="17.25" customHeight="1">
      <c r="A225" s="26"/>
      <c r="B225" s="20"/>
      <c r="C225" s="43" t="s">
        <v>200</v>
      </c>
      <c r="D225" s="21"/>
      <c r="E225" s="22"/>
      <c r="F225" s="23"/>
      <c r="G225" s="24"/>
      <c r="H225" s="54"/>
      <c r="I225" s="54"/>
      <c r="J225" s="54"/>
      <c r="K225" s="54"/>
      <c r="L225" s="54"/>
      <c r="M225" s="54"/>
      <c r="N225" s="45"/>
      <c r="O225" s="46"/>
      <c r="R225" s="6"/>
    </row>
    <row r="226" spans="1:18" s="1" customFormat="1">
      <c r="A226" s="26">
        <f>IF(F226&lt;&gt;"",1+MAX($A$5:A225),"")</f>
        <v>148</v>
      </c>
      <c r="B226" s="20"/>
      <c r="C226" s="61" t="s">
        <v>201</v>
      </c>
      <c r="D226" s="62">
        <v>4650.28</v>
      </c>
      <c r="E226" s="57">
        <v>0.1</v>
      </c>
      <c r="F226" s="58">
        <f t="shared" ref="F226:F228" si="211">D226*(1+E226)</f>
        <v>5115.308</v>
      </c>
      <c r="G226" s="59" t="s">
        <v>48</v>
      </c>
      <c r="H226" s="39">
        <f t="shared" ref="H226:H228" si="212">R226*0.39</f>
        <v>8.8529999999999998</v>
      </c>
      <c r="I226" s="36">
        <f t="shared" ref="I226:I228" si="213">H226*F226</f>
        <v>45285.821724000001</v>
      </c>
      <c r="J226" s="33">
        <f t="shared" ref="J226:J228" si="214">I226/35</f>
        <v>1293.8806206857143</v>
      </c>
      <c r="K226" s="39">
        <f t="shared" ref="K226:K228" si="215">R226*0.61</f>
        <v>13.847</v>
      </c>
      <c r="L226" s="36">
        <f t="shared" ref="L226:L228" si="216">K226*F226</f>
        <v>70831.669876</v>
      </c>
      <c r="M226" s="36">
        <f t="shared" ref="M226:M228" si="217">H226+K226</f>
        <v>22.7</v>
      </c>
      <c r="N226" s="49">
        <f t="shared" ref="N226:N228" si="218">M226*F226</f>
        <v>116117.49159999999</v>
      </c>
      <c r="O226" s="46"/>
      <c r="R226" s="6">
        <v>22.7</v>
      </c>
    </row>
    <row r="227" spans="1:18" s="1" customFormat="1">
      <c r="A227" s="26">
        <f>IF(F227&lt;&gt;"",1+MAX($A$5:A226),"")</f>
        <v>149</v>
      </c>
      <c r="B227" s="20"/>
      <c r="C227" s="61" t="s">
        <v>202</v>
      </c>
      <c r="D227" s="62">
        <v>707.72</v>
      </c>
      <c r="E227" s="57">
        <v>0.1</v>
      </c>
      <c r="F227" s="58">
        <f t="shared" si="211"/>
        <v>778.49200000000008</v>
      </c>
      <c r="G227" s="59" t="s">
        <v>48</v>
      </c>
      <c r="H227" s="39">
        <f t="shared" si="212"/>
        <v>9.9840000000000018</v>
      </c>
      <c r="I227" s="36">
        <f t="shared" si="213"/>
        <v>7772.4641280000023</v>
      </c>
      <c r="J227" s="33">
        <f t="shared" si="214"/>
        <v>222.07040365714292</v>
      </c>
      <c r="K227" s="39">
        <f t="shared" si="215"/>
        <v>15.616</v>
      </c>
      <c r="L227" s="36">
        <f t="shared" si="216"/>
        <v>12156.931072000001</v>
      </c>
      <c r="M227" s="36">
        <f t="shared" si="217"/>
        <v>25.6</v>
      </c>
      <c r="N227" s="49">
        <f t="shared" si="218"/>
        <v>19929.395200000003</v>
      </c>
      <c r="O227" s="46"/>
      <c r="R227" s="6">
        <v>25.6</v>
      </c>
    </row>
    <row r="228" spans="1:18" s="1" customFormat="1">
      <c r="A228" s="26">
        <f>IF(F228&lt;&gt;"",1+MAX($A$5:A227),"")</f>
        <v>150</v>
      </c>
      <c r="B228" s="20"/>
      <c r="C228" s="61" t="s">
        <v>203</v>
      </c>
      <c r="D228" s="62">
        <v>166.94</v>
      </c>
      <c r="E228" s="57">
        <v>0.1</v>
      </c>
      <c r="F228" s="58">
        <f t="shared" si="211"/>
        <v>183.63400000000001</v>
      </c>
      <c r="G228" s="59" t="s">
        <v>52</v>
      </c>
      <c r="H228" s="39">
        <f t="shared" si="212"/>
        <v>19.89</v>
      </c>
      <c r="I228" s="36">
        <f t="shared" si="213"/>
        <v>3652.4802600000003</v>
      </c>
      <c r="J228" s="33">
        <f t="shared" si="214"/>
        <v>104.35657885714286</v>
      </c>
      <c r="K228" s="39">
        <f t="shared" si="215"/>
        <v>31.11</v>
      </c>
      <c r="L228" s="36">
        <f t="shared" si="216"/>
        <v>5712.8537400000005</v>
      </c>
      <c r="M228" s="36">
        <f t="shared" si="217"/>
        <v>51</v>
      </c>
      <c r="N228" s="49">
        <f t="shared" si="218"/>
        <v>9365.3340000000007</v>
      </c>
      <c r="O228" s="46"/>
      <c r="R228" s="6">
        <v>51</v>
      </c>
    </row>
    <row r="229" spans="1:18" s="1" customFormat="1">
      <c r="A229" s="19"/>
      <c r="B229" s="20"/>
      <c r="C229" s="21"/>
      <c r="D229" s="21"/>
      <c r="E229" s="22"/>
      <c r="F229" s="23"/>
      <c r="G229" s="24"/>
      <c r="H229" s="25"/>
      <c r="I229" s="25"/>
      <c r="J229" s="25"/>
      <c r="K229" s="25"/>
      <c r="L229" s="25"/>
      <c r="M229" s="25"/>
      <c r="N229" s="45"/>
      <c r="O229" s="46"/>
      <c r="R229" s="6"/>
    </row>
    <row r="230" spans="1:18" s="1" customFormat="1" ht="17.25" customHeight="1">
      <c r="A230" s="26"/>
      <c r="B230" s="20"/>
      <c r="C230" s="43" t="s">
        <v>204</v>
      </c>
      <c r="D230" s="21"/>
      <c r="E230" s="22"/>
      <c r="F230" s="23"/>
      <c r="G230" s="24"/>
      <c r="H230" s="54"/>
      <c r="I230" s="54"/>
      <c r="J230" s="54"/>
      <c r="K230" s="54"/>
      <c r="L230" s="54"/>
      <c r="M230" s="54"/>
      <c r="N230" s="45"/>
      <c r="O230" s="46"/>
      <c r="R230" s="6"/>
    </row>
    <row r="231" spans="1:18" s="1" customFormat="1" ht="30">
      <c r="A231" s="26">
        <f>IF(F231&lt;&gt;"",1+MAX($A$5:A230),"")</f>
        <v>151</v>
      </c>
      <c r="B231" s="20"/>
      <c r="C231" s="55" t="s">
        <v>205</v>
      </c>
      <c r="D231" s="55">
        <v>412</v>
      </c>
      <c r="E231" s="57">
        <v>0.1</v>
      </c>
      <c r="F231" s="58">
        <f t="shared" ref="F231:F234" si="219">D231*(1+E231)</f>
        <v>453.20000000000005</v>
      </c>
      <c r="G231" s="59" t="s">
        <v>52</v>
      </c>
      <c r="H231" s="39">
        <f t="shared" ref="H231:H234" si="220">R231*0.39</f>
        <v>4.3679999999999994</v>
      </c>
      <c r="I231" s="36">
        <f t="shared" ref="I231:I234" si="221">H231*F231</f>
        <v>1979.5775999999998</v>
      </c>
      <c r="J231" s="33">
        <f t="shared" ref="J231:J234" si="222">I231/35</f>
        <v>56.559359999999998</v>
      </c>
      <c r="K231" s="39">
        <f t="shared" ref="K231:K234" si="223">R231*0.61</f>
        <v>6.8319999999999999</v>
      </c>
      <c r="L231" s="36">
        <f t="shared" ref="L231:L234" si="224">K231*F231</f>
        <v>3096.2624000000001</v>
      </c>
      <c r="M231" s="36">
        <f t="shared" ref="M231:M234" si="225">H231+K231</f>
        <v>11.2</v>
      </c>
      <c r="N231" s="49">
        <f t="shared" ref="N231:N234" si="226">M231*F231</f>
        <v>5075.84</v>
      </c>
      <c r="O231" s="46"/>
      <c r="R231" s="6">
        <v>11.2</v>
      </c>
    </row>
    <row r="232" spans="1:18" s="1" customFormat="1" ht="30">
      <c r="A232" s="26">
        <f>IF(F232&lt;&gt;"",1+MAX($A$5:A231),"")</f>
        <v>152</v>
      </c>
      <c r="B232" s="20"/>
      <c r="C232" s="55" t="s">
        <v>206</v>
      </c>
      <c r="D232" s="55">
        <v>206</v>
      </c>
      <c r="E232" s="57">
        <v>0.1</v>
      </c>
      <c r="F232" s="58">
        <f t="shared" si="219"/>
        <v>226.60000000000002</v>
      </c>
      <c r="G232" s="59" t="s">
        <v>52</v>
      </c>
      <c r="H232" s="39">
        <f t="shared" si="220"/>
        <v>4.1340000000000003</v>
      </c>
      <c r="I232" s="36">
        <f t="shared" si="221"/>
        <v>936.76440000000014</v>
      </c>
      <c r="J232" s="33">
        <f t="shared" si="222"/>
        <v>26.764697142857148</v>
      </c>
      <c r="K232" s="39">
        <f t="shared" si="223"/>
        <v>6.4659999999999993</v>
      </c>
      <c r="L232" s="36">
        <f t="shared" si="224"/>
        <v>1465.1956</v>
      </c>
      <c r="M232" s="36">
        <f t="shared" si="225"/>
        <v>10.6</v>
      </c>
      <c r="N232" s="49">
        <f t="shared" si="226"/>
        <v>2401.96</v>
      </c>
      <c r="O232" s="46"/>
      <c r="R232" s="6">
        <v>10.6</v>
      </c>
    </row>
    <row r="233" spans="1:18" s="1" customFormat="1" ht="30">
      <c r="A233" s="26">
        <f>IF(F233&lt;&gt;"",1+MAX($A$5:A232),"")</f>
        <v>153</v>
      </c>
      <c r="B233" s="20"/>
      <c r="C233" s="55" t="s">
        <v>207</v>
      </c>
      <c r="D233" s="55">
        <v>205</v>
      </c>
      <c r="E233" s="57">
        <v>0.1</v>
      </c>
      <c r="F233" s="58">
        <f t="shared" si="219"/>
        <v>225.50000000000003</v>
      </c>
      <c r="G233" s="59" t="s">
        <v>52</v>
      </c>
      <c r="H233" s="39">
        <f t="shared" si="220"/>
        <v>4.7970000000000006</v>
      </c>
      <c r="I233" s="36">
        <f t="shared" si="221"/>
        <v>1081.7235000000003</v>
      </c>
      <c r="J233" s="33">
        <f t="shared" si="222"/>
        <v>30.906385714285722</v>
      </c>
      <c r="K233" s="39">
        <f t="shared" si="223"/>
        <v>7.5030000000000001</v>
      </c>
      <c r="L233" s="36">
        <f t="shared" si="224"/>
        <v>1691.9265000000003</v>
      </c>
      <c r="M233" s="36">
        <f t="shared" si="225"/>
        <v>12.3</v>
      </c>
      <c r="N233" s="49">
        <f t="shared" si="226"/>
        <v>2773.6500000000005</v>
      </c>
      <c r="O233" s="46"/>
      <c r="R233" s="6">
        <v>12.3</v>
      </c>
    </row>
    <row r="234" spans="1:18" s="1" customFormat="1" ht="30">
      <c r="A234" s="26">
        <f>IF(F234&lt;&gt;"",1+MAX($A$5:A233),"")</f>
        <v>154</v>
      </c>
      <c r="B234" s="20"/>
      <c r="C234" s="55" t="s">
        <v>208</v>
      </c>
      <c r="D234" s="55">
        <v>155</v>
      </c>
      <c r="E234" s="57">
        <v>0.1</v>
      </c>
      <c r="F234" s="58">
        <f t="shared" si="219"/>
        <v>170.5</v>
      </c>
      <c r="G234" s="59" t="s">
        <v>52</v>
      </c>
      <c r="H234" s="39">
        <f t="shared" si="220"/>
        <v>6.0839999999999996</v>
      </c>
      <c r="I234" s="36">
        <f t="shared" si="221"/>
        <v>1037.3219999999999</v>
      </c>
      <c r="J234" s="33">
        <f t="shared" si="222"/>
        <v>29.637771428571426</v>
      </c>
      <c r="K234" s="39">
        <f t="shared" si="223"/>
        <v>9.516</v>
      </c>
      <c r="L234" s="36">
        <f t="shared" si="224"/>
        <v>1622.4780000000001</v>
      </c>
      <c r="M234" s="36">
        <f t="shared" si="225"/>
        <v>15.6</v>
      </c>
      <c r="N234" s="49">
        <f t="shared" si="226"/>
        <v>2659.7999999999997</v>
      </c>
      <c r="O234" s="46"/>
      <c r="R234" s="6">
        <v>15.6</v>
      </c>
    </row>
    <row r="235" spans="1:18" s="1" customFormat="1">
      <c r="A235" s="19"/>
      <c r="B235" s="20"/>
      <c r="C235" s="21"/>
      <c r="D235" s="21"/>
      <c r="E235" s="22"/>
      <c r="F235" s="23"/>
      <c r="G235" s="24"/>
      <c r="H235" s="25"/>
      <c r="I235" s="25"/>
      <c r="J235" s="25"/>
      <c r="K235" s="25"/>
      <c r="L235" s="25"/>
      <c r="M235" s="25"/>
      <c r="N235" s="45"/>
      <c r="O235" s="46"/>
      <c r="R235" s="6"/>
    </row>
    <row r="236" spans="1:18" s="96" customFormat="1" ht="15.75">
      <c r="A236" s="90" t="str">
        <f>IF(F236&lt;&gt;"",1+MAX(#REF!),"")</f>
        <v/>
      </c>
      <c r="B236" s="91"/>
      <c r="C236" s="92" t="s">
        <v>209</v>
      </c>
      <c r="D236" s="93"/>
      <c r="E236" s="93"/>
      <c r="F236" s="93"/>
      <c r="G236" s="93"/>
      <c r="H236" s="94"/>
      <c r="I236" s="94"/>
      <c r="J236" s="94"/>
      <c r="K236" s="94"/>
      <c r="L236" s="94"/>
      <c r="M236" s="94"/>
      <c r="N236" s="93"/>
      <c r="O236" s="95">
        <f>SUM(N237:N259)</f>
        <v>28999.624</v>
      </c>
      <c r="R236" s="98"/>
    </row>
    <row r="237" spans="1:18" s="1" customFormat="1">
      <c r="A237" s="19"/>
      <c r="B237" s="20"/>
      <c r="C237" s="21"/>
      <c r="D237" s="21"/>
      <c r="E237" s="22"/>
      <c r="F237" s="23"/>
      <c r="G237" s="24"/>
      <c r="H237" s="25"/>
      <c r="I237" s="25"/>
      <c r="J237" s="25"/>
      <c r="K237" s="25"/>
      <c r="L237" s="25"/>
      <c r="M237" s="25"/>
      <c r="N237" s="45"/>
      <c r="O237" s="46"/>
      <c r="R237" s="6"/>
    </row>
    <row r="238" spans="1:18" s="1" customFormat="1">
      <c r="A238" s="26">
        <f>IF(F238&lt;&gt;"",1+MAX($A$5:A237),"")</f>
        <v>155</v>
      </c>
      <c r="B238" s="20"/>
      <c r="C238" s="61" t="s">
        <v>210</v>
      </c>
      <c r="D238" s="61">
        <v>12</v>
      </c>
      <c r="E238" s="57">
        <v>0</v>
      </c>
      <c r="F238" s="58">
        <f t="shared" ref="F238:F243" si="227">D238*(1+E238)</f>
        <v>12</v>
      </c>
      <c r="G238" s="59" t="s">
        <v>42</v>
      </c>
      <c r="H238" s="39">
        <f t="shared" ref="H238:H244" si="228">R238*0.39</f>
        <v>74.100000000000009</v>
      </c>
      <c r="I238" s="36">
        <f t="shared" ref="I238:I244" si="229">H238*F238</f>
        <v>889.2</v>
      </c>
      <c r="J238" s="33">
        <f t="shared" ref="J238:J244" si="230">I238/35</f>
        <v>25.405714285714286</v>
      </c>
      <c r="K238" s="39">
        <f t="shared" ref="K238:K244" si="231">R238*0.61</f>
        <v>115.89999999999999</v>
      </c>
      <c r="L238" s="36">
        <f t="shared" ref="L238:L244" si="232">K238*F238</f>
        <v>1390.8</v>
      </c>
      <c r="M238" s="36">
        <f t="shared" ref="M238:M244" si="233">H238+K238</f>
        <v>190</v>
      </c>
      <c r="N238" s="49">
        <f t="shared" ref="N238:N244" si="234">M238*F238</f>
        <v>2280</v>
      </c>
      <c r="O238" s="46"/>
      <c r="R238" s="6">
        <v>190</v>
      </c>
    </row>
    <row r="239" spans="1:18" s="1" customFormat="1">
      <c r="A239" s="26">
        <f>IF(F239&lt;&gt;"",1+MAX($A$5:A238),"")</f>
        <v>156</v>
      </c>
      <c r="B239" s="20"/>
      <c r="C239" s="61" t="s">
        <v>211</v>
      </c>
      <c r="D239" s="61">
        <v>7</v>
      </c>
      <c r="E239" s="57">
        <v>0</v>
      </c>
      <c r="F239" s="58">
        <f t="shared" si="227"/>
        <v>7</v>
      </c>
      <c r="G239" s="59" t="s">
        <v>42</v>
      </c>
      <c r="H239" s="39">
        <f t="shared" si="228"/>
        <v>113.10000000000001</v>
      </c>
      <c r="I239" s="36">
        <f t="shared" si="229"/>
        <v>791.7</v>
      </c>
      <c r="J239" s="33">
        <f t="shared" si="230"/>
        <v>22.62</v>
      </c>
      <c r="K239" s="39">
        <f t="shared" si="231"/>
        <v>176.9</v>
      </c>
      <c r="L239" s="36">
        <f t="shared" si="232"/>
        <v>1238.3</v>
      </c>
      <c r="M239" s="36">
        <f t="shared" si="233"/>
        <v>290</v>
      </c>
      <c r="N239" s="49">
        <f t="shared" si="234"/>
        <v>2030</v>
      </c>
      <c r="O239" s="46"/>
      <c r="R239" s="6">
        <v>290</v>
      </c>
    </row>
    <row r="240" spans="1:18" s="1" customFormat="1">
      <c r="A240" s="26">
        <f>IF(F240&lt;&gt;"",1+MAX($A$5:A239),"")</f>
        <v>157</v>
      </c>
      <c r="B240" s="20"/>
      <c r="C240" s="61" t="s">
        <v>212</v>
      </c>
      <c r="D240" s="61">
        <v>2</v>
      </c>
      <c r="E240" s="57">
        <v>0</v>
      </c>
      <c r="F240" s="58">
        <f t="shared" si="227"/>
        <v>2</v>
      </c>
      <c r="G240" s="59" t="s">
        <v>42</v>
      </c>
      <c r="H240" s="39">
        <f t="shared" si="228"/>
        <v>273</v>
      </c>
      <c r="I240" s="36">
        <f t="shared" si="229"/>
        <v>546</v>
      </c>
      <c r="J240" s="33">
        <f t="shared" si="230"/>
        <v>15.6</v>
      </c>
      <c r="K240" s="39">
        <f t="shared" si="231"/>
        <v>427</v>
      </c>
      <c r="L240" s="36">
        <f t="shared" si="232"/>
        <v>854</v>
      </c>
      <c r="M240" s="36">
        <f t="shared" si="233"/>
        <v>700</v>
      </c>
      <c r="N240" s="49">
        <f t="shared" si="234"/>
        <v>1400</v>
      </c>
      <c r="O240" s="46"/>
      <c r="R240" s="6">
        <v>700</v>
      </c>
    </row>
    <row r="241" spans="1:18" s="1" customFormat="1">
      <c r="A241" s="26">
        <f>IF(F241&lt;&gt;"",1+MAX($A$5:A240),"")</f>
        <v>158</v>
      </c>
      <c r="B241" s="20"/>
      <c r="C241" s="61" t="s">
        <v>213</v>
      </c>
      <c r="D241" s="61">
        <v>8</v>
      </c>
      <c r="E241" s="57">
        <v>0</v>
      </c>
      <c r="F241" s="58">
        <f t="shared" si="227"/>
        <v>8</v>
      </c>
      <c r="G241" s="59" t="s">
        <v>42</v>
      </c>
      <c r="H241" s="39">
        <f t="shared" si="228"/>
        <v>62.400000000000006</v>
      </c>
      <c r="I241" s="36">
        <f t="shared" si="229"/>
        <v>499.20000000000005</v>
      </c>
      <c r="J241" s="33">
        <f t="shared" si="230"/>
        <v>14.262857142857143</v>
      </c>
      <c r="K241" s="39">
        <f t="shared" si="231"/>
        <v>97.6</v>
      </c>
      <c r="L241" s="36">
        <f t="shared" si="232"/>
        <v>780.8</v>
      </c>
      <c r="M241" s="36">
        <f t="shared" si="233"/>
        <v>160</v>
      </c>
      <c r="N241" s="49">
        <f t="shared" si="234"/>
        <v>1280</v>
      </c>
      <c r="O241" s="46"/>
      <c r="R241" s="6">
        <v>160</v>
      </c>
    </row>
    <row r="242" spans="1:18" s="1" customFormat="1">
      <c r="A242" s="26">
        <f>IF(F242&lt;&gt;"",1+MAX($A$5:A241),"")</f>
        <v>159</v>
      </c>
      <c r="B242" s="20"/>
      <c r="C242" s="61" t="s">
        <v>214</v>
      </c>
      <c r="D242" s="61">
        <v>8</v>
      </c>
      <c r="E242" s="57">
        <v>0</v>
      </c>
      <c r="F242" s="58">
        <f t="shared" si="227"/>
        <v>8</v>
      </c>
      <c r="G242" s="59" t="s">
        <v>42</v>
      </c>
      <c r="H242" s="39">
        <f t="shared" si="228"/>
        <v>58.5</v>
      </c>
      <c r="I242" s="36">
        <f t="shared" si="229"/>
        <v>468</v>
      </c>
      <c r="J242" s="33">
        <f t="shared" si="230"/>
        <v>13.371428571428572</v>
      </c>
      <c r="K242" s="39">
        <f t="shared" si="231"/>
        <v>91.5</v>
      </c>
      <c r="L242" s="36">
        <f t="shared" si="232"/>
        <v>732</v>
      </c>
      <c r="M242" s="36">
        <f t="shared" si="233"/>
        <v>150</v>
      </c>
      <c r="N242" s="49">
        <f t="shared" si="234"/>
        <v>1200</v>
      </c>
      <c r="O242" s="46"/>
      <c r="R242" s="6">
        <v>150</v>
      </c>
    </row>
    <row r="243" spans="1:18" s="1" customFormat="1">
      <c r="A243" s="26">
        <f>IF(F243&lt;&gt;"",1+MAX($A$5:A242),"")</f>
        <v>160</v>
      </c>
      <c r="B243" s="20"/>
      <c r="C243" s="61" t="s">
        <v>215</v>
      </c>
      <c r="D243" s="62">
        <v>20.86</v>
      </c>
      <c r="E243" s="57">
        <v>0.1</v>
      </c>
      <c r="F243" s="58">
        <f t="shared" si="227"/>
        <v>22.946000000000002</v>
      </c>
      <c r="G243" s="59" t="s">
        <v>52</v>
      </c>
      <c r="H243" s="39">
        <f t="shared" si="228"/>
        <v>17.16</v>
      </c>
      <c r="I243" s="36">
        <f t="shared" si="229"/>
        <v>393.75336000000004</v>
      </c>
      <c r="J243" s="33">
        <f t="shared" si="230"/>
        <v>11.250096000000001</v>
      </c>
      <c r="K243" s="39">
        <f t="shared" si="231"/>
        <v>26.84</v>
      </c>
      <c r="L243" s="36">
        <f t="shared" si="232"/>
        <v>615.87064000000009</v>
      </c>
      <c r="M243" s="36">
        <f t="shared" si="233"/>
        <v>44</v>
      </c>
      <c r="N243" s="49">
        <f t="shared" si="234"/>
        <v>1009.624</v>
      </c>
      <c r="O243" s="46"/>
      <c r="R243" s="6">
        <v>44</v>
      </c>
    </row>
    <row r="244" spans="1:18" s="1" customFormat="1">
      <c r="A244" s="26">
        <f>IF(F244&lt;&gt;"",1+MAX($A$5:A243),"")</f>
        <v>161</v>
      </c>
      <c r="B244" s="20"/>
      <c r="C244" s="61" t="s">
        <v>216</v>
      </c>
      <c r="D244" s="62">
        <v>7</v>
      </c>
      <c r="E244" s="57">
        <v>0</v>
      </c>
      <c r="F244" s="58">
        <f t="shared" ref="F244" si="235">D244*(1+E244)</f>
        <v>7</v>
      </c>
      <c r="G244" s="59" t="s">
        <v>42</v>
      </c>
      <c r="H244" s="39">
        <f t="shared" si="228"/>
        <v>156</v>
      </c>
      <c r="I244" s="36">
        <f t="shared" si="229"/>
        <v>1092</v>
      </c>
      <c r="J244" s="33">
        <f t="shared" si="230"/>
        <v>31.2</v>
      </c>
      <c r="K244" s="39">
        <f t="shared" si="231"/>
        <v>244</v>
      </c>
      <c r="L244" s="36">
        <f t="shared" si="232"/>
        <v>1708</v>
      </c>
      <c r="M244" s="36">
        <f t="shared" si="233"/>
        <v>400</v>
      </c>
      <c r="N244" s="49">
        <f t="shared" si="234"/>
        <v>2800</v>
      </c>
      <c r="O244" s="46"/>
      <c r="R244" s="6">
        <v>400</v>
      </c>
    </row>
    <row r="245" spans="1:18" s="1" customFormat="1">
      <c r="A245" s="26" t="str">
        <f>IF(F245&lt;&gt;"",1+MAX($A$5:A244),"")</f>
        <v/>
      </c>
      <c r="B245" s="20"/>
      <c r="C245" s="21"/>
      <c r="D245" s="21"/>
      <c r="E245" s="22"/>
      <c r="F245" s="23"/>
      <c r="G245" s="24"/>
      <c r="H245" s="25"/>
      <c r="I245" s="25"/>
      <c r="J245" s="25"/>
      <c r="K245" s="25"/>
      <c r="L245" s="25"/>
      <c r="M245" s="25"/>
      <c r="N245" s="45"/>
      <c r="O245" s="46"/>
      <c r="R245" s="6"/>
    </row>
    <row r="246" spans="1:18" s="1" customFormat="1">
      <c r="A246" s="26" t="str">
        <f>IF(F246&lt;&gt;"",1+MAX($A$5:A245),"")</f>
        <v/>
      </c>
      <c r="B246" s="20"/>
      <c r="C246" s="65" t="s">
        <v>217</v>
      </c>
      <c r="D246" s="21"/>
      <c r="E246" s="22"/>
      <c r="F246" s="23"/>
      <c r="G246" s="24"/>
      <c r="H246" s="25"/>
      <c r="I246" s="25"/>
      <c r="J246" s="25"/>
      <c r="K246" s="25"/>
      <c r="L246" s="25"/>
      <c r="M246" s="25"/>
      <c r="N246" s="45"/>
      <c r="O246" s="46"/>
      <c r="R246" s="6"/>
    </row>
    <row r="247" spans="1:18" s="1" customFormat="1">
      <c r="A247" s="26">
        <f>IF(F247&lt;&gt;"",1+MAX($A$5:A246),"")</f>
        <v>162</v>
      </c>
      <c r="B247" s="20"/>
      <c r="C247" s="61" t="s">
        <v>218</v>
      </c>
      <c r="D247" s="61">
        <v>2</v>
      </c>
      <c r="E247" s="57">
        <v>0</v>
      </c>
      <c r="F247" s="58">
        <f t="shared" ref="F247:F259" si="236">D247*(1+E247)</f>
        <v>2</v>
      </c>
      <c r="G247" s="59" t="s">
        <v>22</v>
      </c>
      <c r="H247" s="39">
        <f t="shared" ref="H247:H259" si="237">R247*0.39</f>
        <v>97.5</v>
      </c>
      <c r="I247" s="36">
        <f t="shared" ref="I247:I259" si="238">H247*F247</f>
        <v>195</v>
      </c>
      <c r="J247" s="33">
        <f t="shared" ref="J247:J259" si="239">I247/35</f>
        <v>5.5714285714285712</v>
      </c>
      <c r="K247" s="39">
        <f t="shared" ref="K247:K259" si="240">R247*0.61</f>
        <v>152.5</v>
      </c>
      <c r="L247" s="36">
        <f t="shared" ref="L247:L259" si="241">K247*F247</f>
        <v>305</v>
      </c>
      <c r="M247" s="36">
        <f t="shared" ref="M247:M259" si="242">H247+K247</f>
        <v>250</v>
      </c>
      <c r="N247" s="49">
        <f t="shared" ref="N247:N259" si="243">M247*F247</f>
        <v>500</v>
      </c>
      <c r="O247" s="46"/>
      <c r="R247" s="6">
        <v>250</v>
      </c>
    </row>
    <row r="248" spans="1:18" s="1" customFormat="1">
      <c r="A248" s="26">
        <f>IF(F248&lt;&gt;"",1+MAX($A$5:A247),"")</f>
        <v>163</v>
      </c>
      <c r="B248" s="20"/>
      <c r="C248" s="61" t="s">
        <v>219</v>
      </c>
      <c r="D248" s="61">
        <v>2</v>
      </c>
      <c r="E248" s="57">
        <v>0</v>
      </c>
      <c r="F248" s="58">
        <f t="shared" si="236"/>
        <v>2</v>
      </c>
      <c r="G248" s="59" t="s">
        <v>22</v>
      </c>
      <c r="H248" s="39">
        <f t="shared" si="237"/>
        <v>97.5</v>
      </c>
      <c r="I248" s="36">
        <f t="shared" si="238"/>
        <v>195</v>
      </c>
      <c r="J248" s="33">
        <f t="shared" si="239"/>
        <v>5.5714285714285712</v>
      </c>
      <c r="K248" s="39">
        <f t="shared" si="240"/>
        <v>152.5</v>
      </c>
      <c r="L248" s="36">
        <f t="shared" si="241"/>
        <v>305</v>
      </c>
      <c r="M248" s="36">
        <f t="shared" si="242"/>
        <v>250</v>
      </c>
      <c r="N248" s="49">
        <f t="shared" si="243"/>
        <v>500</v>
      </c>
      <c r="O248" s="46"/>
      <c r="R248" s="6">
        <v>250</v>
      </c>
    </row>
    <row r="249" spans="1:18" s="1" customFormat="1">
      <c r="A249" s="26">
        <f>IF(F249&lt;&gt;"",1+MAX($A$5:A248),"")</f>
        <v>164</v>
      </c>
      <c r="B249" s="20"/>
      <c r="C249" s="61" t="s">
        <v>220</v>
      </c>
      <c r="D249" s="61">
        <v>1</v>
      </c>
      <c r="E249" s="57">
        <v>0</v>
      </c>
      <c r="F249" s="58">
        <f t="shared" si="236"/>
        <v>1</v>
      </c>
      <c r="G249" s="59" t="s">
        <v>22</v>
      </c>
      <c r="H249" s="39">
        <f t="shared" si="237"/>
        <v>97.5</v>
      </c>
      <c r="I249" s="36">
        <f t="shared" si="238"/>
        <v>97.5</v>
      </c>
      <c r="J249" s="33">
        <f t="shared" si="239"/>
        <v>2.7857142857142856</v>
      </c>
      <c r="K249" s="39">
        <f t="shared" si="240"/>
        <v>152.5</v>
      </c>
      <c r="L249" s="36">
        <f t="shared" si="241"/>
        <v>152.5</v>
      </c>
      <c r="M249" s="36">
        <f t="shared" si="242"/>
        <v>250</v>
      </c>
      <c r="N249" s="49">
        <f t="shared" si="243"/>
        <v>250</v>
      </c>
      <c r="O249" s="46"/>
      <c r="R249" s="6">
        <v>250</v>
      </c>
    </row>
    <row r="250" spans="1:18" s="1" customFormat="1">
      <c r="A250" s="26">
        <f>IF(F250&lt;&gt;"",1+MAX($A$5:A249),"")</f>
        <v>165</v>
      </c>
      <c r="B250" s="20"/>
      <c r="C250" s="61" t="s">
        <v>221</v>
      </c>
      <c r="D250" s="61">
        <v>4</v>
      </c>
      <c r="E250" s="57">
        <v>0</v>
      </c>
      <c r="F250" s="58">
        <f t="shared" si="236"/>
        <v>4</v>
      </c>
      <c r="G250" s="59" t="s">
        <v>22</v>
      </c>
      <c r="H250" s="39">
        <f t="shared" si="237"/>
        <v>97.5</v>
      </c>
      <c r="I250" s="36">
        <f t="shared" si="238"/>
        <v>390</v>
      </c>
      <c r="J250" s="33">
        <f t="shared" si="239"/>
        <v>11.142857142857142</v>
      </c>
      <c r="K250" s="39">
        <f t="shared" si="240"/>
        <v>152.5</v>
      </c>
      <c r="L250" s="36">
        <f t="shared" si="241"/>
        <v>610</v>
      </c>
      <c r="M250" s="36">
        <f t="shared" si="242"/>
        <v>250</v>
      </c>
      <c r="N250" s="49">
        <f t="shared" si="243"/>
        <v>1000</v>
      </c>
      <c r="O250" s="46"/>
      <c r="R250" s="6">
        <v>250</v>
      </c>
    </row>
    <row r="251" spans="1:18" s="1" customFormat="1">
      <c r="A251" s="26">
        <f>IF(F251&lt;&gt;"",1+MAX($A$5:A250),"")</f>
        <v>166</v>
      </c>
      <c r="B251" s="20"/>
      <c r="C251" s="61" t="s">
        <v>222</v>
      </c>
      <c r="D251" s="61">
        <v>11</v>
      </c>
      <c r="E251" s="57">
        <v>0</v>
      </c>
      <c r="F251" s="58">
        <f t="shared" si="236"/>
        <v>11</v>
      </c>
      <c r="G251" s="59" t="s">
        <v>22</v>
      </c>
      <c r="H251" s="39">
        <f t="shared" si="237"/>
        <v>97.5</v>
      </c>
      <c r="I251" s="36">
        <f t="shared" si="238"/>
        <v>1072.5</v>
      </c>
      <c r="J251" s="33">
        <f t="shared" si="239"/>
        <v>30.642857142857142</v>
      </c>
      <c r="K251" s="39">
        <f t="shared" si="240"/>
        <v>152.5</v>
      </c>
      <c r="L251" s="36">
        <f t="shared" si="241"/>
        <v>1677.5</v>
      </c>
      <c r="M251" s="36">
        <f t="shared" si="242"/>
        <v>250</v>
      </c>
      <c r="N251" s="49">
        <f t="shared" si="243"/>
        <v>2750</v>
      </c>
      <c r="O251" s="46"/>
      <c r="R251" s="6">
        <v>250</v>
      </c>
    </row>
    <row r="252" spans="1:18" s="1" customFormat="1">
      <c r="A252" s="26">
        <f>IF(F252&lt;&gt;"",1+MAX($A$5:A251),"")</f>
        <v>167</v>
      </c>
      <c r="B252" s="20"/>
      <c r="C252" s="61" t="s">
        <v>223</v>
      </c>
      <c r="D252" s="61">
        <v>2</v>
      </c>
      <c r="E252" s="57">
        <v>0</v>
      </c>
      <c r="F252" s="58">
        <f t="shared" si="236"/>
        <v>2</v>
      </c>
      <c r="G252" s="59" t="s">
        <v>22</v>
      </c>
      <c r="H252" s="39">
        <f t="shared" si="237"/>
        <v>97.5</v>
      </c>
      <c r="I252" s="36">
        <f t="shared" si="238"/>
        <v>195</v>
      </c>
      <c r="J252" s="33">
        <f t="shared" si="239"/>
        <v>5.5714285714285712</v>
      </c>
      <c r="K252" s="39">
        <f t="shared" si="240"/>
        <v>152.5</v>
      </c>
      <c r="L252" s="36">
        <f t="shared" si="241"/>
        <v>305</v>
      </c>
      <c r="M252" s="36">
        <f t="shared" si="242"/>
        <v>250</v>
      </c>
      <c r="N252" s="49">
        <f t="shared" si="243"/>
        <v>500</v>
      </c>
      <c r="O252" s="46"/>
      <c r="R252" s="6">
        <v>250</v>
      </c>
    </row>
    <row r="253" spans="1:18" s="1" customFormat="1">
      <c r="A253" s="26">
        <f>IF(F253&lt;&gt;"",1+MAX($A$5:A252),"")</f>
        <v>168</v>
      </c>
      <c r="B253" s="20"/>
      <c r="C253" s="61" t="s">
        <v>224</v>
      </c>
      <c r="D253" s="61">
        <v>3</v>
      </c>
      <c r="E253" s="57">
        <v>0</v>
      </c>
      <c r="F253" s="58">
        <f t="shared" si="236"/>
        <v>3</v>
      </c>
      <c r="G253" s="59" t="s">
        <v>22</v>
      </c>
      <c r="H253" s="39">
        <f t="shared" si="237"/>
        <v>97.5</v>
      </c>
      <c r="I253" s="36">
        <f t="shared" si="238"/>
        <v>292.5</v>
      </c>
      <c r="J253" s="33">
        <f t="shared" si="239"/>
        <v>8.3571428571428577</v>
      </c>
      <c r="K253" s="39">
        <f t="shared" si="240"/>
        <v>152.5</v>
      </c>
      <c r="L253" s="36">
        <f t="shared" si="241"/>
        <v>457.5</v>
      </c>
      <c r="M253" s="36">
        <f t="shared" si="242"/>
        <v>250</v>
      </c>
      <c r="N253" s="49">
        <f t="shared" si="243"/>
        <v>750</v>
      </c>
      <c r="O253" s="46"/>
      <c r="R253" s="6">
        <v>250</v>
      </c>
    </row>
    <row r="254" spans="1:18" s="1" customFormat="1">
      <c r="A254" s="26">
        <f>IF(F254&lt;&gt;"",1+MAX($A$5:A253),"")</f>
        <v>169</v>
      </c>
      <c r="B254" s="20"/>
      <c r="C254" s="61" t="s">
        <v>225</v>
      </c>
      <c r="D254" s="61">
        <v>1</v>
      </c>
      <c r="E254" s="57">
        <v>0</v>
      </c>
      <c r="F254" s="58">
        <f t="shared" si="236"/>
        <v>1</v>
      </c>
      <c r="G254" s="59" t="s">
        <v>22</v>
      </c>
      <c r="H254" s="39">
        <f t="shared" si="237"/>
        <v>97.5</v>
      </c>
      <c r="I254" s="36">
        <f t="shared" si="238"/>
        <v>97.5</v>
      </c>
      <c r="J254" s="33">
        <f t="shared" si="239"/>
        <v>2.7857142857142856</v>
      </c>
      <c r="K254" s="39">
        <f t="shared" si="240"/>
        <v>152.5</v>
      </c>
      <c r="L254" s="36">
        <f t="shared" si="241"/>
        <v>152.5</v>
      </c>
      <c r="M254" s="36">
        <f t="shared" si="242"/>
        <v>250</v>
      </c>
      <c r="N254" s="49">
        <f t="shared" si="243"/>
        <v>250</v>
      </c>
      <c r="O254" s="46"/>
      <c r="R254" s="6">
        <v>250</v>
      </c>
    </row>
    <row r="255" spans="1:18" s="1" customFormat="1">
      <c r="A255" s="26">
        <f>IF(F255&lt;&gt;"",1+MAX($A$5:A254),"")</f>
        <v>170</v>
      </c>
      <c r="B255" s="20"/>
      <c r="C255" s="61" t="s">
        <v>226</v>
      </c>
      <c r="D255" s="61">
        <v>13</v>
      </c>
      <c r="E255" s="57">
        <v>0</v>
      </c>
      <c r="F255" s="58">
        <f t="shared" si="236"/>
        <v>13</v>
      </c>
      <c r="G255" s="59" t="s">
        <v>22</v>
      </c>
      <c r="H255" s="39">
        <f t="shared" si="237"/>
        <v>97.5</v>
      </c>
      <c r="I255" s="36">
        <f t="shared" si="238"/>
        <v>1267.5</v>
      </c>
      <c r="J255" s="33">
        <f t="shared" si="239"/>
        <v>36.214285714285715</v>
      </c>
      <c r="K255" s="39">
        <f t="shared" si="240"/>
        <v>152.5</v>
      </c>
      <c r="L255" s="36">
        <f t="shared" si="241"/>
        <v>1982.5</v>
      </c>
      <c r="M255" s="36">
        <f t="shared" si="242"/>
        <v>250</v>
      </c>
      <c r="N255" s="49">
        <f t="shared" si="243"/>
        <v>3250</v>
      </c>
      <c r="O255" s="46"/>
      <c r="R255" s="6">
        <v>250</v>
      </c>
    </row>
    <row r="256" spans="1:18" s="1" customFormat="1">
      <c r="A256" s="26">
        <f>IF(F256&lt;&gt;"",1+MAX($A$5:A255),"")</f>
        <v>171</v>
      </c>
      <c r="B256" s="20"/>
      <c r="C256" s="61" t="s">
        <v>227</v>
      </c>
      <c r="D256" s="61">
        <v>2</v>
      </c>
      <c r="E256" s="57">
        <v>0</v>
      </c>
      <c r="F256" s="58">
        <f t="shared" si="236"/>
        <v>2</v>
      </c>
      <c r="G256" s="59" t="s">
        <v>22</v>
      </c>
      <c r="H256" s="39">
        <f t="shared" si="237"/>
        <v>97.5</v>
      </c>
      <c r="I256" s="36">
        <f t="shared" si="238"/>
        <v>195</v>
      </c>
      <c r="J256" s="33">
        <f t="shared" si="239"/>
        <v>5.5714285714285712</v>
      </c>
      <c r="K256" s="39">
        <f t="shared" si="240"/>
        <v>152.5</v>
      </c>
      <c r="L256" s="36">
        <f t="shared" si="241"/>
        <v>305</v>
      </c>
      <c r="M256" s="36">
        <f t="shared" si="242"/>
        <v>250</v>
      </c>
      <c r="N256" s="49">
        <f t="shared" si="243"/>
        <v>500</v>
      </c>
      <c r="O256" s="46"/>
      <c r="R256" s="6">
        <v>250</v>
      </c>
    </row>
    <row r="257" spans="1:18" s="1" customFormat="1">
      <c r="A257" s="26">
        <f>IF(F257&lt;&gt;"",1+MAX($A$5:A256),"")</f>
        <v>172</v>
      </c>
      <c r="B257" s="20"/>
      <c r="C257" s="61" t="s">
        <v>228</v>
      </c>
      <c r="D257" s="61">
        <v>7</v>
      </c>
      <c r="E257" s="57">
        <v>0</v>
      </c>
      <c r="F257" s="58">
        <f t="shared" si="236"/>
        <v>7</v>
      </c>
      <c r="G257" s="59" t="s">
        <v>22</v>
      </c>
      <c r="H257" s="39">
        <f t="shared" si="237"/>
        <v>97.5</v>
      </c>
      <c r="I257" s="36">
        <f t="shared" si="238"/>
        <v>682.5</v>
      </c>
      <c r="J257" s="33">
        <f t="shared" si="239"/>
        <v>19.5</v>
      </c>
      <c r="K257" s="39">
        <f t="shared" si="240"/>
        <v>152.5</v>
      </c>
      <c r="L257" s="36">
        <f t="shared" si="241"/>
        <v>1067.5</v>
      </c>
      <c r="M257" s="36">
        <f t="shared" si="242"/>
        <v>250</v>
      </c>
      <c r="N257" s="49">
        <f t="shared" si="243"/>
        <v>1750</v>
      </c>
      <c r="O257" s="46"/>
      <c r="R257" s="6">
        <v>250</v>
      </c>
    </row>
    <row r="258" spans="1:18" s="1" customFormat="1">
      <c r="A258" s="26">
        <f>IF(F258&lt;&gt;"",1+MAX($A$5:A257),"")</f>
        <v>173</v>
      </c>
      <c r="B258" s="20"/>
      <c r="C258" s="61" t="s">
        <v>229</v>
      </c>
      <c r="D258" s="61">
        <v>19</v>
      </c>
      <c r="E258" s="57">
        <v>0</v>
      </c>
      <c r="F258" s="58">
        <f t="shared" si="236"/>
        <v>19</v>
      </c>
      <c r="G258" s="59" t="s">
        <v>22</v>
      </c>
      <c r="H258" s="39">
        <f t="shared" si="237"/>
        <v>97.5</v>
      </c>
      <c r="I258" s="36">
        <f t="shared" si="238"/>
        <v>1852.5</v>
      </c>
      <c r="J258" s="33">
        <f t="shared" si="239"/>
        <v>52.928571428571431</v>
      </c>
      <c r="K258" s="39">
        <f t="shared" si="240"/>
        <v>152.5</v>
      </c>
      <c r="L258" s="36">
        <f t="shared" si="241"/>
        <v>2897.5</v>
      </c>
      <c r="M258" s="36">
        <f t="shared" si="242"/>
        <v>250</v>
      </c>
      <c r="N258" s="49">
        <f t="shared" si="243"/>
        <v>4750</v>
      </c>
      <c r="O258" s="46"/>
      <c r="R258" s="6">
        <v>250</v>
      </c>
    </row>
    <row r="259" spans="1:18" s="1" customFormat="1">
      <c r="A259" s="26">
        <f>IF(F259&lt;&gt;"",1+MAX($A$5:A258),"")</f>
        <v>174</v>
      </c>
      <c r="B259" s="20"/>
      <c r="C259" s="61" t="s">
        <v>230</v>
      </c>
      <c r="D259" s="61">
        <v>1</v>
      </c>
      <c r="E259" s="57">
        <v>0</v>
      </c>
      <c r="F259" s="58">
        <f t="shared" si="236"/>
        <v>1</v>
      </c>
      <c r="G259" s="59" t="s">
        <v>22</v>
      </c>
      <c r="H259" s="39">
        <f t="shared" si="237"/>
        <v>97.5</v>
      </c>
      <c r="I259" s="36">
        <f t="shared" si="238"/>
        <v>97.5</v>
      </c>
      <c r="J259" s="33">
        <f t="shared" si="239"/>
        <v>2.7857142857142856</v>
      </c>
      <c r="K259" s="39">
        <f t="shared" si="240"/>
        <v>152.5</v>
      </c>
      <c r="L259" s="36">
        <f t="shared" si="241"/>
        <v>152.5</v>
      </c>
      <c r="M259" s="36">
        <f t="shared" si="242"/>
        <v>250</v>
      </c>
      <c r="N259" s="49">
        <f t="shared" si="243"/>
        <v>250</v>
      </c>
      <c r="O259" s="46"/>
      <c r="R259" s="6">
        <v>250</v>
      </c>
    </row>
    <row r="260" spans="1:18" s="1" customFormat="1">
      <c r="A260" s="19"/>
      <c r="B260" s="20"/>
      <c r="C260" s="21"/>
      <c r="D260" s="21"/>
      <c r="E260" s="22"/>
      <c r="F260" s="23"/>
      <c r="G260" s="24"/>
      <c r="H260" s="25"/>
      <c r="I260" s="25"/>
      <c r="J260" s="25"/>
      <c r="K260" s="25"/>
      <c r="L260" s="25"/>
      <c r="M260" s="25"/>
      <c r="N260" s="45"/>
      <c r="O260" s="46"/>
      <c r="R260" s="6"/>
    </row>
    <row r="261" spans="1:18" s="96" customFormat="1" ht="15.75">
      <c r="A261" s="90" t="str">
        <f>IF(F261&lt;&gt;"",1+MAX(#REF!),"")</f>
        <v/>
      </c>
      <c r="B261" s="91"/>
      <c r="C261" s="92" t="s">
        <v>231</v>
      </c>
      <c r="D261" s="93"/>
      <c r="E261" s="93"/>
      <c r="F261" s="93"/>
      <c r="G261" s="93"/>
      <c r="H261" s="94"/>
      <c r="I261" s="94"/>
      <c r="J261" s="94"/>
      <c r="K261" s="94"/>
      <c r="L261" s="94"/>
      <c r="M261" s="94"/>
      <c r="N261" s="93"/>
      <c r="O261" s="95">
        <f>SUM(N262:N267)</f>
        <v>18307.485000000001</v>
      </c>
      <c r="R261" s="98"/>
    </row>
    <row r="262" spans="1:18" s="1" customFormat="1">
      <c r="A262" s="19"/>
      <c r="B262" s="20"/>
      <c r="C262" s="21"/>
      <c r="D262" s="21"/>
      <c r="E262" s="22"/>
      <c r="F262" s="23"/>
      <c r="G262" s="24"/>
      <c r="H262" s="25"/>
      <c r="I262" s="25"/>
      <c r="J262" s="25"/>
      <c r="K262" s="25"/>
      <c r="L262" s="25"/>
      <c r="M262" s="25"/>
      <c r="N262" s="45"/>
      <c r="O262" s="46"/>
      <c r="R262" s="6"/>
    </row>
    <row r="263" spans="1:18" s="1" customFormat="1">
      <c r="A263" s="26">
        <f>IF(F263&lt;&gt;"",1+MAX($A$5:A262),"")</f>
        <v>175</v>
      </c>
      <c r="B263" s="20"/>
      <c r="C263" s="61" t="s">
        <v>232</v>
      </c>
      <c r="D263" s="61">
        <v>4</v>
      </c>
      <c r="E263" s="57">
        <v>0</v>
      </c>
      <c r="F263" s="58">
        <f t="shared" ref="F263:F267" si="244">D263*(1+E263)</f>
        <v>4</v>
      </c>
      <c r="G263" s="59" t="s">
        <v>42</v>
      </c>
      <c r="H263" s="39">
        <f t="shared" ref="H263:H267" si="245">R263*0.39</f>
        <v>370.5</v>
      </c>
      <c r="I263" s="36">
        <f t="shared" ref="I263:I267" si="246">H263*F263</f>
        <v>1482</v>
      </c>
      <c r="J263" s="33">
        <f t="shared" ref="J263:J267" si="247">I263/35</f>
        <v>42.342857142857142</v>
      </c>
      <c r="K263" s="39">
        <f t="shared" ref="K263:K267" si="248">R263*0.61</f>
        <v>579.5</v>
      </c>
      <c r="L263" s="36">
        <f t="shared" ref="L263:L267" si="249">K263*F263</f>
        <v>2318</v>
      </c>
      <c r="M263" s="36">
        <f t="shared" ref="M263:M267" si="250">H263+K263</f>
        <v>950</v>
      </c>
      <c r="N263" s="49">
        <f t="shared" ref="N263:N267" si="251">M263*F263</f>
        <v>3800</v>
      </c>
      <c r="O263" s="46"/>
      <c r="R263" s="6">
        <v>950</v>
      </c>
    </row>
    <row r="264" spans="1:18" s="1" customFormat="1">
      <c r="A264" s="26">
        <f>IF(F264&lt;&gt;"",1+MAX($A$5:A263),"")</f>
        <v>176</v>
      </c>
      <c r="B264" s="20"/>
      <c r="C264" s="61" t="s">
        <v>233</v>
      </c>
      <c r="D264" s="61">
        <v>1</v>
      </c>
      <c r="E264" s="57">
        <v>0</v>
      </c>
      <c r="F264" s="58">
        <f t="shared" si="244"/>
        <v>1</v>
      </c>
      <c r="G264" s="59" t="s">
        <v>42</v>
      </c>
      <c r="H264" s="39">
        <f t="shared" si="245"/>
        <v>292.5</v>
      </c>
      <c r="I264" s="36">
        <f t="shared" si="246"/>
        <v>292.5</v>
      </c>
      <c r="J264" s="33">
        <f t="shared" si="247"/>
        <v>8.3571428571428577</v>
      </c>
      <c r="K264" s="39">
        <f t="shared" si="248"/>
        <v>457.5</v>
      </c>
      <c r="L264" s="36">
        <f t="shared" si="249"/>
        <v>457.5</v>
      </c>
      <c r="M264" s="36">
        <f t="shared" si="250"/>
        <v>750</v>
      </c>
      <c r="N264" s="49">
        <f t="shared" si="251"/>
        <v>750</v>
      </c>
      <c r="O264" s="46"/>
      <c r="R264" s="6">
        <v>750</v>
      </c>
    </row>
    <row r="265" spans="1:18" s="1" customFormat="1">
      <c r="A265" s="26">
        <f>IF(F265&lt;&gt;"",1+MAX($A$5:A264),"")</f>
        <v>177</v>
      </c>
      <c r="B265" s="20"/>
      <c r="C265" s="61" t="s">
        <v>234</v>
      </c>
      <c r="D265" s="61">
        <v>3</v>
      </c>
      <c r="E265" s="57">
        <v>0</v>
      </c>
      <c r="F265" s="58">
        <f t="shared" si="244"/>
        <v>3</v>
      </c>
      <c r="G265" s="59" t="s">
        <v>42</v>
      </c>
      <c r="H265" s="39">
        <f t="shared" si="245"/>
        <v>312</v>
      </c>
      <c r="I265" s="36">
        <f t="shared" si="246"/>
        <v>936</v>
      </c>
      <c r="J265" s="33">
        <f t="shared" si="247"/>
        <v>26.742857142857144</v>
      </c>
      <c r="K265" s="39">
        <f t="shared" si="248"/>
        <v>488</v>
      </c>
      <c r="L265" s="36">
        <f t="shared" si="249"/>
        <v>1464</v>
      </c>
      <c r="M265" s="36">
        <f t="shared" si="250"/>
        <v>800</v>
      </c>
      <c r="N265" s="49">
        <f t="shared" si="251"/>
        <v>2400</v>
      </c>
      <c r="O265" s="46"/>
      <c r="R265" s="6">
        <v>800</v>
      </c>
    </row>
    <row r="266" spans="1:18" s="1" customFormat="1">
      <c r="A266" s="26">
        <f>IF(F266&lt;&gt;"",1+MAX($A$5:A265),"")</f>
        <v>178</v>
      </c>
      <c r="B266" s="20"/>
      <c r="C266" s="61" t="s">
        <v>235</v>
      </c>
      <c r="D266" s="62">
        <v>88.03</v>
      </c>
      <c r="E266" s="57">
        <v>0.1</v>
      </c>
      <c r="F266" s="58">
        <f t="shared" si="244"/>
        <v>96.833000000000013</v>
      </c>
      <c r="G266" s="59" t="s">
        <v>52</v>
      </c>
      <c r="H266" s="39">
        <f t="shared" si="245"/>
        <v>17.55</v>
      </c>
      <c r="I266" s="36">
        <f t="shared" si="246"/>
        <v>1699.4191500000004</v>
      </c>
      <c r="J266" s="33">
        <f t="shared" si="247"/>
        <v>48.55483285714287</v>
      </c>
      <c r="K266" s="39">
        <f t="shared" si="248"/>
        <v>27.45</v>
      </c>
      <c r="L266" s="36">
        <f t="shared" si="249"/>
        <v>2658.0658500000004</v>
      </c>
      <c r="M266" s="36">
        <f t="shared" si="250"/>
        <v>45</v>
      </c>
      <c r="N266" s="49">
        <f t="shared" si="251"/>
        <v>4357.4850000000006</v>
      </c>
      <c r="O266" s="46"/>
      <c r="R266" s="6">
        <v>45</v>
      </c>
    </row>
    <row r="267" spans="1:18" s="1" customFormat="1">
      <c r="A267" s="26">
        <f>IF(F267&lt;&gt;"",1+MAX($A$5:A266),"")</f>
        <v>179</v>
      </c>
      <c r="B267" s="20"/>
      <c r="C267" s="61" t="s">
        <v>236</v>
      </c>
      <c r="D267" s="61">
        <v>2</v>
      </c>
      <c r="E267" s="57">
        <v>0</v>
      </c>
      <c r="F267" s="58">
        <f t="shared" si="244"/>
        <v>2</v>
      </c>
      <c r="G267" s="59" t="s">
        <v>42</v>
      </c>
      <c r="H267" s="39">
        <f t="shared" si="245"/>
        <v>1365</v>
      </c>
      <c r="I267" s="36">
        <f t="shared" si="246"/>
        <v>2730</v>
      </c>
      <c r="J267" s="33">
        <f t="shared" si="247"/>
        <v>78</v>
      </c>
      <c r="K267" s="39">
        <f t="shared" si="248"/>
        <v>2135</v>
      </c>
      <c r="L267" s="36">
        <f t="shared" si="249"/>
        <v>4270</v>
      </c>
      <c r="M267" s="36">
        <f t="shared" si="250"/>
        <v>3500</v>
      </c>
      <c r="N267" s="49">
        <f t="shared" si="251"/>
        <v>7000</v>
      </c>
      <c r="O267" s="46"/>
      <c r="R267" s="6">
        <v>3500</v>
      </c>
    </row>
    <row r="268" spans="1:18" s="1" customFormat="1">
      <c r="A268" s="19"/>
      <c r="B268" s="20"/>
      <c r="C268" s="21"/>
      <c r="D268" s="21"/>
      <c r="E268" s="22"/>
      <c r="F268" s="23"/>
      <c r="G268" s="24"/>
      <c r="H268" s="25"/>
      <c r="I268" s="25"/>
      <c r="J268" s="25"/>
      <c r="K268" s="25"/>
      <c r="L268" s="25"/>
      <c r="M268" s="25"/>
      <c r="N268" s="45"/>
      <c r="O268" s="46"/>
      <c r="R268" s="6"/>
    </row>
    <row r="269" spans="1:18" s="96" customFormat="1" ht="15.75">
      <c r="A269" s="90" t="str">
        <f>IF(F269&lt;&gt;"",1+MAX(#REF!),"")</f>
        <v/>
      </c>
      <c r="B269" s="91"/>
      <c r="C269" s="92" t="s">
        <v>237</v>
      </c>
      <c r="D269" s="93"/>
      <c r="E269" s="93"/>
      <c r="F269" s="93"/>
      <c r="G269" s="93"/>
      <c r="H269" s="94"/>
      <c r="I269" s="94"/>
      <c r="J269" s="94"/>
      <c r="K269" s="94"/>
      <c r="L269" s="94"/>
      <c r="M269" s="94"/>
      <c r="N269" s="93"/>
      <c r="O269" s="95">
        <f>SUM(N270:N300)</f>
        <v>41049.096999999994</v>
      </c>
      <c r="R269" s="98"/>
    </row>
    <row r="270" spans="1:18" s="1" customFormat="1">
      <c r="A270" s="19"/>
      <c r="B270" s="20"/>
      <c r="C270" s="21"/>
      <c r="D270" s="21"/>
      <c r="E270" s="22"/>
      <c r="F270" s="23"/>
      <c r="G270" s="24"/>
      <c r="H270" s="25"/>
      <c r="I270" s="25"/>
      <c r="J270" s="25"/>
      <c r="K270" s="25"/>
      <c r="L270" s="25"/>
      <c r="M270" s="25"/>
      <c r="N270" s="45"/>
      <c r="O270" s="46"/>
      <c r="R270" s="6"/>
    </row>
    <row r="271" spans="1:18" s="1" customFormat="1">
      <c r="A271" s="19"/>
      <c r="B271" s="20"/>
      <c r="C271" s="65" t="s">
        <v>238</v>
      </c>
      <c r="D271" s="21"/>
      <c r="E271" s="22"/>
      <c r="F271" s="23"/>
      <c r="G271" s="24"/>
      <c r="H271" s="25"/>
      <c r="I271" s="25"/>
      <c r="J271" s="25"/>
      <c r="K271" s="25"/>
      <c r="L271" s="25"/>
      <c r="M271" s="25"/>
      <c r="N271" s="45"/>
      <c r="O271" s="46"/>
      <c r="R271" s="6"/>
    </row>
    <row r="272" spans="1:18" s="1" customFormat="1">
      <c r="A272" s="26">
        <f>IF(F272&lt;&gt;"",1+MAX($A$5:A270),"")</f>
        <v>180</v>
      </c>
      <c r="B272" s="20"/>
      <c r="C272" s="61" t="s">
        <v>239</v>
      </c>
      <c r="D272" s="61">
        <v>7</v>
      </c>
      <c r="E272" s="57">
        <v>0</v>
      </c>
      <c r="F272" s="58">
        <f t="shared" ref="F272:F273" si="252">D272*(1+E272)</f>
        <v>7</v>
      </c>
      <c r="G272" s="59" t="s">
        <v>42</v>
      </c>
      <c r="H272" s="39">
        <f t="shared" ref="H272:H284" si="253">R272*0.39</f>
        <v>331.5</v>
      </c>
      <c r="I272" s="36">
        <f t="shared" ref="I272:I284" si="254">H272*F272</f>
        <v>2320.5</v>
      </c>
      <c r="J272" s="33">
        <f t="shared" ref="J272:J284" si="255">I272/35</f>
        <v>66.3</v>
      </c>
      <c r="K272" s="39">
        <f t="shared" ref="K272:K284" si="256">R272*0.61</f>
        <v>518.5</v>
      </c>
      <c r="L272" s="36">
        <f t="shared" ref="L272:L284" si="257">K272*F272</f>
        <v>3629.5</v>
      </c>
      <c r="M272" s="36">
        <f t="shared" ref="M272:M284" si="258">H272+K272</f>
        <v>850</v>
      </c>
      <c r="N272" s="49">
        <f t="shared" ref="N272:N284" si="259">M272*F272</f>
        <v>5950</v>
      </c>
      <c r="O272" s="46"/>
      <c r="R272" s="6">
        <v>850</v>
      </c>
    </row>
    <row r="273" spans="1:18" s="1" customFormat="1">
      <c r="A273" s="26">
        <f>IF(F273&lt;&gt;"",1+MAX($A$5:A272),"")</f>
        <v>181</v>
      </c>
      <c r="B273" s="20"/>
      <c r="C273" s="61" t="s">
        <v>240</v>
      </c>
      <c r="D273" s="61">
        <v>8</v>
      </c>
      <c r="E273" s="57">
        <v>0</v>
      </c>
      <c r="F273" s="58">
        <f t="shared" si="252"/>
        <v>8</v>
      </c>
      <c r="G273" s="59" t="s">
        <v>42</v>
      </c>
      <c r="H273" s="39">
        <f t="shared" si="253"/>
        <v>370.5</v>
      </c>
      <c r="I273" s="36">
        <f t="shared" si="254"/>
        <v>2964</v>
      </c>
      <c r="J273" s="33">
        <f t="shared" si="255"/>
        <v>84.685714285714283</v>
      </c>
      <c r="K273" s="39">
        <f t="shared" si="256"/>
        <v>579.5</v>
      </c>
      <c r="L273" s="36">
        <f t="shared" si="257"/>
        <v>4636</v>
      </c>
      <c r="M273" s="36">
        <f t="shared" si="258"/>
        <v>950</v>
      </c>
      <c r="N273" s="49">
        <f t="shared" si="259"/>
        <v>7600</v>
      </c>
      <c r="O273" s="46"/>
      <c r="R273" s="6">
        <v>950</v>
      </c>
    </row>
    <row r="274" spans="1:18" s="1" customFormat="1">
      <c r="A274" s="26">
        <f>IF(F274&lt;&gt;"",1+MAX($A$5:A273),"")</f>
        <v>182</v>
      </c>
      <c r="B274" s="20"/>
      <c r="C274" s="61" t="s">
        <v>241</v>
      </c>
      <c r="D274" s="61">
        <v>2</v>
      </c>
      <c r="E274" s="57">
        <v>0</v>
      </c>
      <c r="F274" s="58">
        <f t="shared" ref="F274" si="260">D274*(1+E274)</f>
        <v>2</v>
      </c>
      <c r="G274" s="59" t="s">
        <v>42</v>
      </c>
      <c r="H274" s="39">
        <f t="shared" si="253"/>
        <v>234</v>
      </c>
      <c r="I274" s="36">
        <f t="shared" si="254"/>
        <v>468</v>
      </c>
      <c r="J274" s="33">
        <f t="shared" si="255"/>
        <v>13.371428571428572</v>
      </c>
      <c r="K274" s="39">
        <f t="shared" si="256"/>
        <v>366</v>
      </c>
      <c r="L274" s="36">
        <f t="shared" si="257"/>
        <v>732</v>
      </c>
      <c r="M274" s="36">
        <f t="shared" si="258"/>
        <v>600</v>
      </c>
      <c r="N274" s="49">
        <f t="shared" si="259"/>
        <v>1200</v>
      </c>
      <c r="O274" s="46"/>
      <c r="R274" s="6">
        <v>600</v>
      </c>
    </row>
    <row r="275" spans="1:18" s="1" customFormat="1">
      <c r="A275" s="26">
        <f>IF(F275&lt;&gt;"",1+MAX($A$5:A274),"")</f>
        <v>183</v>
      </c>
      <c r="B275" s="20"/>
      <c r="C275" s="61" t="s">
        <v>242</v>
      </c>
      <c r="D275" s="61">
        <v>1</v>
      </c>
      <c r="E275" s="57">
        <v>0</v>
      </c>
      <c r="F275" s="58">
        <f t="shared" ref="F275:F284" si="261">D275*(1+E275)</f>
        <v>1</v>
      </c>
      <c r="G275" s="59" t="s">
        <v>42</v>
      </c>
      <c r="H275" s="39">
        <f t="shared" si="253"/>
        <v>175.5</v>
      </c>
      <c r="I275" s="36">
        <f t="shared" si="254"/>
        <v>175.5</v>
      </c>
      <c r="J275" s="33">
        <f t="shared" si="255"/>
        <v>5.0142857142857142</v>
      </c>
      <c r="K275" s="39">
        <f t="shared" si="256"/>
        <v>274.5</v>
      </c>
      <c r="L275" s="36">
        <f t="shared" si="257"/>
        <v>274.5</v>
      </c>
      <c r="M275" s="36">
        <f t="shared" si="258"/>
        <v>450</v>
      </c>
      <c r="N275" s="49">
        <f t="shared" si="259"/>
        <v>450</v>
      </c>
      <c r="O275" s="46"/>
      <c r="R275" s="6">
        <v>450</v>
      </c>
    </row>
    <row r="276" spans="1:18" s="1" customFormat="1">
      <c r="A276" s="26">
        <f>IF(F276&lt;&gt;"",1+MAX($A$5:A275),"")</f>
        <v>184</v>
      </c>
      <c r="B276" s="20"/>
      <c r="C276" s="61" t="s">
        <v>243</v>
      </c>
      <c r="D276" s="61">
        <v>1</v>
      </c>
      <c r="E276" s="57">
        <v>0</v>
      </c>
      <c r="F276" s="58">
        <f t="shared" si="261"/>
        <v>1</v>
      </c>
      <c r="G276" s="59" t="s">
        <v>42</v>
      </c>
      <c r="H276" s="39">
        <f t="shared" si="253"/>
        <v>54.6</v>
      </c>
      <c r="I276" s="36">
        <f t="shared" si="254"/>
        <v>54.6</v>
      </c>
      <c r="J276" s="33">
        <f t="shared" si="255"/>
        <v>1.56</v>
      </c>
      <c r="K276" s="39">
        <f t="shared" si="256"/>
        <v>85.399999999999991</v>
      </c>
      <c r="L276" s="36">
        <f t="shared" si="257"/>
        <v>85.399999999999991</v>
      </c>
      <c r="M276" s="36">
        <f t="shared" si="258"/>
        <v>140</v>
      </c>
      <c r="N276" s="49">
        <f t="shared" si="259"/>
        <v>140</v>
      </c>
      <c r="O276" s="46"/>
      <c r="R276" s="6">
        <v>140</v>
      </c>
    </row>
    <row r="277" spans="1:18" s="1" customFormat="1">
      <c r="A277" s="26">
        <f>IF(F277&lt;&gt;"",1+MAX($A$5:A276),"")</f>
        <v>185</v>
      </c>
      <c r="B277" s="20"/>
      <c r="C277" s="61" t="s">
        <v>244</v>
      </c>
      <c r="D277" s="61">
        <v>1</v>
      </c>
      <c r="E277" s="57">
        <v>0</v>
      </c>
      <c r="F277" s="58">
        <f t="shared" si="261"/>
        <v>1</v>
      </c>
      <c r="G277" s="59" t="s">
        <v>42</v>
      </c>
      <c r="H277" s="39">
        <f t="shared" si="253"/>
        <v>234</v>
      </c>
      <c r="I277" s="36">
        <f t="shared" si="254"/>
        <v>234</v>
      </c>
      <c r="J277" s="33">
        <f t="shared" si="255"/>
        <v>6.6857142857142859</v>
      </c>
      <c r="K277" s="39">
        <f t="shared" si="256"/>
        <v>366</v>
      </c>
      <c r="L277" s="36">
        <f t="shared" si="257"/>
        <v>366</v>
      </c>
      <c r="M277" s="36">
        <f t="shared" si="258"/>
        <v>600</v>
      </c>
      <c r="N277" s="49">
        <f t="shared" si="259"/>
        <v>600</v>
      </c>
      <c r="O277" s="46"/>
      <c r="R277" s="6">
        <v>600</v>
      </c>
    </row>
    <row r="278" spans="1:18" s="1" customFormat="1">
      <c r="A278" s="26">
        <f>IF(F278&lt;&gt;"",1+MAX($A$5:A277),"")</f>
        <v>186</v>
      </c>
      <c r="B278" s="20"/>
      <c r="C278" s="61" t="s">
        <v>245</v>
      </c>
      <c r="D278" s="61">
        <v>5</v>
      </c>
      <c r="E278" s="57">
        <v>0</v>
      </c>
      <c r="F278" s="58">
        <f t="shared" si="261"/>
        <v>5</v>
      </c>
      <c r="G278" s="59" t="s">
        <v>42</v>
      </c>
      <c r="H278" s="39">
        <f t="shared" si="253"/>
        <v>50.7</v>
      </c>
      <c r="I278" s="36">
        <f t="shared" si="254"/>
        <v>253.5</v>
      </c>
      <c r="J278" s="33">
        <f t="shared" si="255"/>
        <v>7.2428571428571429</v>
      </c>
      <c r="K278" s="39">
        <f t="shared" si="256"/>
        <v>79.3</v>
      </c>
      <c r="L278" s="36">
        <f t="shared" si="257"/>
        <v>396.5</v>
      </c>
      <c r="M278" s="36">
        <f t="shared" si="258"/>
        <v>130</v>
      </c>
      <c r="N278" s="49">
        <f t="shared" si="259"/>
        <v>650</v>
      </c>
      <c r="O278" s="46"/>
      <c r="R278" s="6">
        <v>130</v>
      </c>
    </row>
    <row r="279" spans="1:18" s="1" customFormat="1">
      <c r="A279" s="26">
        <f>IF(F279&lt;&gt;"",1+MAX($A$5:A278),"")</f>
        <v>187</v>
      </c>
      <c r="B279" s="20"/>
      <c r="C279" s="61" t="s">
        <v>246</v>
      </c>
      <c r="D279" s="61">
        <v>3</v>
      </c>
      <c r="E279" s="57">
        <v>0</v>
      </c>
      <c r="F279" s="58">
        <f t="shared" si="261"/>
        <v>3</v>
      </c>
      <c r="G279" s="59" t="s">
        <v>42</v>
      </c>
      <c r="H279" s="39">
        <f t="shared" si="253"/>
        <v>35.1</v>
      </c>
      <c r="I279" s="36">
        <f t="shared" si="254"/>
        <v>105.30000000000001</v>
      </c>
      <c r="J279" s="33">
        <f t="shared" si="255"/>
        <v>3.0085714285714289</v>
      </c>
      <c r="K279" s="39">
        <f t="shared" si="256"/>
        <v>54.9</v>
      </c>
      <c r="L279" s="36">
        <f t="shared" si="257"/>
        <v>164.7</v>
      </c>
      <c r="M279" s="36">
        <f t="shared" si="258"/>
        <v>90</v>
      </c>
      <c r="N279" s="49">
        <f t="shared" si="259"/>
        <v>270</v>
      </c>
      <c r="O279" s="46"/>
      <c r="R279" s="6">
        <v>90</v>
      </c>
    </row>
    <row r="280" spans="1:18" s="1" customFormat="1">
      <c r="A280" s="26">
        <f>IF(F280&lt;&gt;"",1+MAX($A$5:A279),"")</f>
        <v>188</v>
      </c>
      <c r="B280" s="20"/>
      <c r="C280" s="61" t="s">
        <v>247</v>
      </c>
      <c r="D280" s="61">
        <v>6</v>
      </c>
      <c r="E280" s="57">
        <v>0</v>
      </c>
      <c r="F280" s="58">
        <f t="shared" si="261"/>
        <v>6</v>
      </c>
      <c r="G280" s="59" t="s">
        <v>42</v>
      </c>
      <c r="H280" s="39">
        <f t="shared" si="253"/>
        <v>93.600000000000009</v>
      </c>
      <c r="I280" s="36">
        <f t="shared" si="254"/>
        <v>561.6</v>
      </c>
      <c r="J280" s="33">
        <f t="shared" si="255"/>
        <v>16.045714285714286</v>
      </c>
      <c r="K280" s="39">
        <f t="shared" si="256"/>
        <v>146.4</v>
      </c>
      <c r="L280" s="36">
        <f t="shared" si="257"/>
        <v>878.40000000000009</v>
      </c>
      <c r="M280" s="36">
        <f t="shared" si="258"/>
        <v>240</v>
      </c>
      <c r="N280" s="49">
        <f t="shared" si="259"/>
        <v>1440</v>
      </c>
      <c r="O280" s="46"/>
      <c r="R280" s="6">
        <v>240</v>
      </c>
    </row>
    <row r="281" spans="1:18" s="1" customFormat="1">
      <c r="A281" s="26">
        <f>IF(F281&lt;&gt;"",1+MAX($A$5:A280),"")</f>
        <v>189</v>
      </c>
      <c r="B281" s="20"/>
      <c r="C281" s="61" t="s">
        <v>248</v>
      </c>
      <c r="D281" s="61">
        <v>2</v>
      </c>
      <c r="E281" s="57">
        <v>0</v>
      </c>
      <c r="F281" s="58">
        <f t="shared" si="261"/>
        <v>2</v>
      </c>
      <c r="G281" s="59" t="s">
        <v>42</v>
      </c>
      <c r="H281" s="39">
        <f t="shared" si="253"/>
        <v>113.10000000000001</v>
      </c>
      <c r="I281" s="36">
        <f t="shared" si="254"/>
        <v>226.20000000000002</v>
      </c>
      <c r="J281" s="33">
        <f t="shared" si="255"/>
        <v>6.4628571428571435</v>
      </c>
      <c r="K281" s="39">
        <f t="shared" si="256"/>
        <v>176.9</v>
      </c>
      <c r="L281" s="36">
        <f t="shared" si="257"/>
        <v>353.8</v>
      </c>
      <c r="M281" s="36">
        <f t="shared" si="258"/>
        <v>290</v>
      </c>
      <c r="N281" s="49">
        <f t="shared" si="259"/>
        <v>580</v>
      </c>
      <c r="O281" s="46"/>
      <c r="R281" s="6">
        <v>290</v>
      </c>
    </row>
    <row r="282" spans="1:18" s="1" customFormat="1">
      <c r="A282" s="26">
        <f>IF(F282&lt;&gt;"",1+MAX($A$5:A281),"")</f>
        <v>190</v>
      </c>
      <c r="B282" s="20"/>
      <c r="C282" s="61" t="s">
        <v>249</v>
      </c>
      <c r="D282" s="61">
        <v>5</v>
      </c>
      <c r="E282" s="57">
        <v>0</v>
      </c>
      <c r="F282" s="58">
        <f t="shared" si="261"/>
        <v>5</v>
      </c>
      <c r="G282" s="59" t="s">
        <v>42</v>
      </c>
      <c r="H282" s="39">
        <f t="shared" si="253"/>
        <v>120.9</v>
      </c>
      <c r="I282" s="36">
        <f t="shared" si="254"/>
        <v>604.5</v>
      </c>
      <c r="J282" s="33">
        <f t="shared" si="255"/>
        <v>17.271428571428572</v>
      </c>
      <c r="K282" s="39">
        <f t="shared" si="256"/>
        <v>189.1</v>
      </c>
      <c r="L282" s="36">
        <f t="shared" si="257"/>
        <v>945.5</v>
      </c>
      <c r="M282" s="36">
        <f t="shared" si="258"/>
        <v>310</v>
      </c>
      <c r="N282" s="49">
        <f t="shared" si="259"/>
        <v>1550</v>
      </c>
      <c r="O282" s="46"/>
      <c r="R282" s="6">
        <v>310</v>
      </c>
    </row>
    <row r="283" spans="1:18" s="1" customFormat="1">
      <c r="A283" s="26">
        <f>IF(F283&lt;&gt;"",1+MAX($A$5:A282),"")</f>
        <v>191</v>
      </c>
      <c r="B283" s="20"/>
      <c r="C283" s="61" t="s">
        <v>250</v>
      </c>
      <c r="D283" s="61">
        <v>1</v>
      </c>
      <c r="E283" s="57">
        <v>0</v>
      </c>
      <c r="F283" s="58">
        <f t="shared" si="261"/>
        <v>1</v>
      </c>
      <c r="G283" s="59" t="s">
        <v>42</v>
      </c>
      <c r="H283" s="39">
        <f t="shared" si="253"/>
        <v>46.800000000000004</v>
      </c>
      <c r="I283" s="36">
        <f t="shared" si="254"/>
        <v>46.800000000000004</v>
      </c>
      <c r="J283" s="33">
        <f t="shared" si="255"/>
        <v>1.3371428571428572</v>
      </c>
      <c r="K283" s="39">
        <f t="shared" si="256"/>
        <v>73.2</v>
      </c>
      <c r="L283" s="36">
        <f t="shared" si="257"/>
        <v>73.2</v>
      </c>
      <c r="M283" s="36">
        <f t="shared" si="258"/>
        <v>120</v>
      </c>
      <c r="N283" s="49">
        <f t="shared" si="259"/>
        <v>120</v>
      </c>
      <c r="O283" s="46"/>
      <c r="R283" s="6">
        <v>120</v>
      </c>
    </row>
    <row r="284" spans="1:18" s="1" customFormat="1">
      <c r="A284" s="26">
        <f>IF(F284&lt;&gt;"",1+MAX($A$5:A283),"")</f>
        <v>192</v>
      </c>
      <c r="B284" s="20"/>
      <c r="C284" s="61" t="s">
        <v>251</v>
      </c>
      <c r="D284" s="61">
        <v>1</v>
      </c>
      <c r="E284" s="57">
        <v>0</v>
      </c>
      <c r="F284" s="58">
        <f t="shared" si="261"/>
        <v>1</v>
      </c>
      <c r="G284" s="59" t="s">
        <v>42</v>
      </c>
      <c r="H284" s="39">
        <f t="shared" si="253"/>
        <v>54.6</v>
      </c>
      <c r="I284" s="36">
        <f t="shared" si="254"/>
        <v>54.6</v>
      </c>
      <c r="J284" s="33">
        <f t="shared" si="255"/>
        <v>1.56</v>
      </c>
      <c r="K284" s="39">
        <f t="shared" si="256"/>
        <v>85.399999999999991</v>
      </c>
      <c r="L284" s="36">
        <f t="shared" si="257"/>
        <v>85.399999999999991</v>
      </c>
      <c r="M284" s="36">
        <f t="shared" si="258"/>
        <v>140</v>
      </c>
      <c r="N284" s="49">
        <f t="shared" si="259"/>
        <v>140</v>
      </c>
      <c r="O284" s="46"/>
      <c r="R284" s="6">
        <v>140</v>
      </c>
    </row>
    <row r="285" spans="1:18" s="1" customFormat="1">
      <c r="A285" s="26" t="str">
        <f>IF(F285&lt;&gt;"",1+MAX($A$5:A284),"")</f>
        <v/>
      </c>
      <c r="B285" s="20"/>
      <c r="C285" s="61"/>
      <c r="D285" s="61"/>
      <c r="E285" s="57"/>
      <c r="F285" s="58"/>
      <c r="G285" s="59"/>
      <c r="H285" s="60"/>
      <c r="I285" s="60"/>
      <c r="J285" s="60"/>
      <c r="K285" s="60"/>
      <c r="L285" s="60"/>
      <c r="M285" s="60"/>
      <c r="N285" s="64"/>
      <c r="O285" s="46"/>
      <c r="R285" s="6"/>
    </row>
    <row r="286" spans="1:18" s="1" customFormat="1">
      <c r="A286" s="26" t="str">
        <f>IF(F286&lt;&gt;"",1+MAX($A$5:A285),"")</f>
        <v/>
      </c>
      <c r="B286" s="20"/>
      <c r="C286" s="65" t="s">
        <v>252</v>
      </c>
      <c r="D286" s="58"/>
      <c r="E286" s="57"/>
      <c r="F286" s="58"/>
      <c r="G286" s="59"/>
      <c r="H286" s="60"/>
      <c r="I286" s="60"/>
      <c r="J286" s="60"/>
      <c r="K286" s="60"/>
      <c r="L286" s="60"/>
      <c r="M286" s="60"/>
      <c r="N286" s="64"/>
      <c r="O286" s="46"/>
      <c r="R286" s="6"/>
    </row>
    <row r="287" spans="1:18" s="1" customFormat="1">
      <c r="A287" s="26">
        <f>IF(F287&lt;&gt;"",1+MAX($A$5:A286),"")</f>
        <v>193</v>
      </c>
      <c r="B287" s="20"/>
      <c r="C287" s="61" t="s">
        <v>253</v>
      </c>
      <c r="D287" s="58">
        <v>35.549999999999997</v>
      </c>
      <c r="E287" s="57">
        <v>0.1</v>
      </c>
      <c r="F287" s="58">
        <f t="shared" ref="F287" si="262">D287*(1+E287)</f>
        <v>39.104999999999997</v>
      </c>
      <c r="G287" s="59" t="s">
        <v>52</v>
      </c>
      <c r="H287" s="39">
        <f t="shared" ref="H287:H299" si="263">R287*0.39</f>
        <v>12.09</v>
      </c>
      <c r="I287" s="36">
        <f t="shared" ref="I287:I299" si="264">H287*F287</f>
        <v>472.77944999999994</v>
      </c>
      <c r="J287" s="33">
        <f t="shared" ref="J287:J299" si="265">I287/35</f>
        <v>13.507984285714285</v>
      </c>
      <c r="K287" s="39">
        <f t="shared" ref="K287:K299" si="266">R287*0.61</f>
        <v>18.91</v>
      </c>
      <c r="L287" s="36">
        <f t="shared" ref="L287:L299" si="267">K287*F287</f>
        <v>739.47555</v>
      </c>
      <c r="M287" s="36">
        <f t="shared" ref="M287:M299" si="268">H287+K287</f>
        <v>31</v>
      </c>
      <c r="N287" s="49">
        <f t="shared" ref="N287:N299" si="269">M287*F287</f>
        <v>1212.2549999999999</v>
      </c>
      <c r="O287" s="46"/>
      <c r="R287" s="6">
        <v>31</v>
      </c>
    </row>
    <row r="288" spans="1:18" s="1" customFormat="1">
      <c r="A288" s="26">
        <f>IF(F288&lt;&gt;"",1+MAX($A$5:A287),"")</f>
        <v>194</v>
      </c>
      <c r="B288" s="20"/>
      <c r="C288" s="61" t="s">
        <v>254</v>
      </c>
      <c r="D288" s="58">
        <v>36.26</v>
      </c>
      <c r="E288" s="57">
        <v>0.1</v>
      </c>
      <c r="F288" s="58">
        <f t="shared" ref="F288:F299" si="270">D288*(1+E288)</f>
        <v>39.886000000000003</v>
      </c>
      <c r="G288" s="59" t="s">
        <v>52</v>
      </c>
      <c r="H288" s="39">
        <f t="shared" si="263"/>
        <v>12.09</v>
      </c>
      <c r="I288" s="36">
        <f t="shared" si="264"/>
        <v>482.22174000000001</v>
      </c>
      <c r="J288" s="33">
        <f t="shared" si="265"/>
        <v>13.777763999999999</v>
      </c>
      <c r="K288" s="39">
        <f t="shared" si="266"/>
        <v>18.91</v>
      </c>
      <c r="L288" s="36">
        <f t="shared" si="267"/>
        <v>754.24426000000005</v>
      </c>
      <c r="M288" s="36">
        <f t="shared" si="268"/>
        <v>31</v>
      </c>
      <c r="N288" s="49">
        <f t="shared" si="269"/>
        <v>1236.4660000000001</v>
      </c>
      <c r="O288" s="46"/>
      <c r="R288" s="6">
        <v>31</v>
      </c>
    </row>
    <row r="289" spans="1:18" s="1" customFormat="1">
      <c r="A289" s="26">
        <f>IF(F289&lt;&gt;"",1+MAX($A$5:A288),"")</f>
        <v>195</v>
      </c>
      <c r="B289" s="20"/>
      <c r="C289" s="61" t="s">
        <v>255</v>
      </c>
      <c r="D289" s="58">
        <v>84.68</v>
      </c>
      <c r="E289" s="57">
        <v>0.1</v>
      </c>
      <c r="F289" s="58">
        <f t="shared" si="270"/>
        <v>93.14800000000001</v>
      </c>
      <c r="G289" s="59" t="s">
        <v>52</v>
      </c>
      <c r="H289" s="39">
        <f t="shared" si="263"/>
        <v>12.09</v>
      </c>
      <c r="I289" s="36">
        <f t="shared" si="264"/>
        <v>1126.1593200000002</v>
      </c>
      <c r="J289" s="33">
        <f t="shared" si="265"/>
        <v>32.175980571428575</v>
      </c>
      <c r="K289" s="39">
        <f t="shared" si="266"/>
        <v>18.91</v>
      </c>
      <c r="L289" s="36">
        <f t="shared" si="267"/>
        <v>1761.4286800000002</v>
      </c>
      <c r="M289" s="36">
        <f t="shared" si="268"/>
        <v>31</v>
      </c>
      <c r="N289" s="49">
        <f t="shared" si="269"/>
        <v>2887.5880000000002</v>
      </c>
      <c r="O289" s="46"/>
      <c r="R289" s="6">
        <v>31</v>
      </c>
    </row>
    <row r="290" spans="1:18" s="1" customFormat="1">
      <c r="A290" s="26">
        <f>IF(F290&lt;&gt;"",1+MAX($A$5:A289),"")</f>
        <v>196</v>
      </c>
      <c r="B290" s="20"/>
      <c r="C290" s="61" t="s">
        <v>256</v>
      </c>
      <c r="D290" s="58">
        <v>65.08</v>
      </c>
      <c r="E290" s="57">
        <v>0.1</v>
      </c>
      <c r="F290" s="58">
        <f t="shared" si="270"/>
        <v>71.588000000000008</v>
      </c>
      <c r="G290" s="59" t="s">
        <v>52</v>
      </c>
      <c r="H290" s="39">
        <f t="shared" si="263"/>
        <v>12.09</v>
      </c>
      <c r="I290" s="36">
        <f t="shared" si="264"/>
        <v>865.49892000000011</v>
      </c>
      <c r="J290" s="33">
        <f t="shared" si="265"/>
        <v>24.728540571428574</v>
      </c>
      <c r="K290" s="39">
        <f t="shared" si="266"/>
        <v>18.91</v>
      </c>
      <c r="L290" s="36">
        <f t="shared" si="267"/>
        <v>1353.7290800000001</v>
      </c>
      <c r="M290" s="36">
        <f t="shared" si="268"/>
        <v>31</v>
      </c>
      <c r="N290" s="49">
        <f t="shared" si="269"/>
        <v>2219.2280000000001</v>
      </c>
      <c r="O290" s="46"/>
      <c r="R290" s="6">
        <v>31</v>
      </c>
    </row>
    <row r="291" spans="1:18" s="1" customFormat="1">
      <c r="A291" s="26">
        <f>IF(F291&lt;&gt;"",1+MAX($A$5:A290),"")</f>
        <v>197</v>
      </c>
      <c r="B291" s="20"/>
      <c r="C291" s="61" t="s">
        <v>257</v>
      </c>
      <c r="D291" s="58">
        <v>75.13</v>
      </c>
      <c r="E291" s="57">
        <v>0.1</v>
      </c>
      <c r="F291" s="58">
        <f t="shared" si="270"/>
        <v>82.643000000000001</v>
      </c>
      <c r="G291" s="59" t="s">
        <v>52</v>
      </c>
      <c r="H291" s="39">
        <f t="shared" si="263"/>
        <v>8.58</v>
      </c>
      <c r="I291" s="36">
        <f t="shared" si="264"/>
        <v>709.07694000000004</v>
      </c>
      <c r="J291" s="33">
        <f t="shared" si="265"/>
        <v>20.259341142857142</v>
      </c>
      <c r="K291" s="39">
        <f t="shared" si="266"/>
        <v>13.42</v>
      </c>
      <c r="L291" s="36">
        <f t="shared" si="267"/>
        <v>1109.06906</v>
      </c>
      <c r="M291" s="36">
        <f t="shared" si="268"/>
        <v>22</v>
      </c>
      <c r="N291" s="49">
        <f t="shared" si="269"/>
        <v>1818.146</v>
      </c>
      <c r="O291" s="46"/>
      <c r="R291" s="6">
        <v>22</v>
      </c>
    </row>
    <row r="292" spans="1:18" s="1" customFormat="1">
      <c r="A292" s="26">
        <f>IF(F292&lt;&gt;"",1+MAX($A$5:A291),"")</f>
        <v>198</v>
      </c>
      <c r="B292" s="20"/>
      <c r="C292" s="61" t="s">
        <v>258</v>
      </c>
      <c r="D292" s="58">
        <v>112.26</v>
      </c>
      <c r="E292" s="57">
        <v>0.1</v>
      </c>
      <c r="F292" s="58">
        <f t="shared" si="270"/>
        <v>123.48600000000002</v>
      </c>
      <c r="G292" s="59" t="s">
        <v>52</v>
      </c>
      <c r="H292" s="39">
        <f t="shared" si="263"/>
        <v>8.58</v>
      </c>
      <c r="I292" s="36">
        <f t="shared" si="264"/>
        <v>1059.5098800000001</v>
      </c>
      <c r="J292" s="33">
        <f t="shared" si="265"/>
        <v>30.27171085714286</v>
      </c>
      <c r="K292" s="39">
        <f t="shared" si="266"/>
        <v>13.42</v>
      </c>
      <c r="L292" s="36">
        <f t="shared" si="267"/>
        <v>1657.1821200000002</v>
      </c>
      <c r="M292" s="36">
        <f t="shared" si="268"/>
        <v>22</v>
      </c>
      <c r="N292" s="49">
        <f t="shared" si="269"/>
        <v>2716.6920000000005</v>
      </c>
      <c r="O292" s="46"/>
      <c r="R292" s="6">
        <v>22</v>
      </c>
    </row>
    <row r="293" spans="1:18" s="1" customFormat="1">
      <c r="A293" s="26">
        <f>IF(F293&lt;&gt;"",1+MAX($A$5:A292),"")</f>
        <v>199</v>
      </c>
      <c r="B293" s="20"/>
      <c r="C293" s="61" t="s">
        <v>259</v>
      </c>
      <c r="D293" s="58">
        <v>72.61</v>
      </c>
      <c r="E293" s="57">
        <v>0.1</v>
      </c>
      <c r="F293" s="58">
        <f t="shared" si="270"/>
        <v>79.871000000000009</v>
      </c>
      <c r="G293" s="59" t="s">
        <v>52</v>
      </c>
      <c r="H293" s="39">
        <f t="shared" si="263"/>
        <v>6.63</v>
      </c>
      <c r="I293" s="36">
        <f t="shared" si="264"/>
        <v>529.54473000000007</v>
      </c>
      <c r="J293" s="33">
        <f t="shared" si="265"/>
        <v>15.129849428571431</v>
      </c>
      <c r="K293" s="39">
        <f t="shared" si="266"/>
        <v>10.37</v>
      </c>
      <c r="L293" s="36">
        <f t="shared" si="267"/>
        <v>828.26227000000006</v>
      </c>
      <c r="M293" s="36">
        <f t="shared" si="268"/>
        <v>17</v>
      </c>
      <c r="N293" s="49">
        <f t="shared" si="269"/>
        <v>1357.8070000000002</v>
      </c>
      <c r="O293" s="46"/>
      <c r="R293" s="6">
        <v>17</v>
      </c>
    </row>
    <row r="294" spans="1:18" s="1" customFormat="1">
      <c r="A294" s="26">
        <f>IF(F294&lt;&gt;"",1+MAX($A$5:A293),"")</f>
        <v>200</v>
      </c>
      <c r="B294" s="20"/>
      <c r="C294" s="61" t="s">
        <v>260</v>
      </c>
      <c r="D294" s="58">
        <v>107.78</v>
      </c>
      <c r="E294" s="57">
        <v>0.1</v>
      </c>
      <c r="F294" s="58">
        <f t="shared" si="270"/>
        <v>118.55800000000001</v>
      </c>
      <c r="G294" s="59" t="s">
        <v>52</v>
      </c>
      <c r="H294" s="39">
        <f t="shared" si="263"/>
        <v>9.36</v>
      </c>
      <c r="I294" s="36">
        <f t="shared" si="264"/>
        <v>1109.7028800000001</v>
      </c>
      <c r="J294" s="33">
        <f t="shared" si="265"/>
        <v>31.705796571428571</v>
      </c>
      <c r="K294" s="39">
        <f t="shared" si="266"/>
        <v>14.64</v>
      </c>
      <c r="L294" s="36">
        <f t="shared" si="267"/>
        <v>1735.6891200000002</v>
      </c>
      <c r="M294" s="36">
        <f t="shared" si="268"/>
        <v>24</v>
      </c>
      <c r="N294" s="49">
        <f t="shared" si="269"/>
        <v>2845.3920000000003</v>
      </c>
      <c r="O294" s="46"/>
      <c r="R294" s="6">
        <v>24</v>
      </c>
    </row>
    <row r="295" spans="1:18" s="1" customFormat="1">
      <c r="A295" s="26">
        <f>IF(F295&lt;&gt;"",1+MAX($A$5:A294),"")</f>
        <v>201</v>
      </c>
      <c r="B295" s="20"/>
      <c r="C295" s="61" t="s">
        <v>261</v>
      </c>
      <c r="D295" s="58">
        <v>42.2</v>
      </c>
      <c r="E295" s="57">
        <v>0.1</v>
      </c>
      <c r="F295" s="58">
        <f t="shared" si="270"/>
        <v>46.420000000000009</v>
      </c>
      <c r="G295" s="59" t="s">
        <v>52</v>
      </c>
      <c r="H295" s="39">
        <f t="shared" si="263"/>
        <v>9.36</v>
      </c>
      <c r="I295" s="36">
        <f t="shared" si="264"/>
        <v>434.49120000000005</v>
      </c>
      <c r="J295" s="33">
        <f t="shared" si="265"/>
        <v>12.414034285714287</v>
      </c>
      <c r="K295" s="39">
        <f t="shared" si="266"/>
        <v>14.64</v>
      </c>
      <c r="L295" s="36">
        <f t="shared" si="267"/>
        <v>679.58880000000011</v>
      </c>
      <c r="M295" s="36">
        <f t="shared" si="268"/>
        <v>24</v>
      </c>
      <c r="N295" s="49">
        <f t="shared" si="269"/>
        <v>1114.0800000000002</v>
      </c>
      <c r="O295" s="46"/>
      <c r="R295" s="6">
        <v>24</v>
      </c>
    </row>
    <row r="296" spans="1:18" s="1" customFormat="1">
      <c r="A296" s="26">
        <f>IF(F296&lt;&gt;"",1+MAX($A$5:A295),"")</f>
        <v>202</v>
      </c>
      <c r="B296" s="20"/>
      <c r="C296" s="61" t="s">
        <v>262</v>
      </c>
      <c r="D296" s="58">
        <v>19.93</v>
      </c>
      <c r="E296" s="57">
        <v>0.1</v>
      </c>
      <c r="F296" s="58">
        <f t="shared" si="270"/>
        <v>21.923000000000002</v>
      </c>
      <c r="G296" s="59" t="s">
        <v>52</v>
      </c>
      <c r="H296" s="39">
        <f t="shared" si="263"/>
        <v>10.14</v>
      </c>
      <c r="I296" s="36">
        <f t="shared" si="264"/>
        <v>222.29922000000002</v>
      </c>
      <c r="J296" s="33">
        <f t="shared" si="265"/>
        <v>6.3514062857142859</v>
      </c>
      <c r="K296" s="39">
        <f t="shared" si="266"/>
        <v>15.86</v>
      </c>
      <c r="L296" s="36">
        <f t="shared" si="267"/>
        <v>347.69878</v>
      </c>
      <c r="M296" s="36">
        <f t="shared" si="268"/>
        <v>26</v>
      </c>
      <c r="N296" s="49">
        <f t="shared" si="269"/>
        <v>569.99800000000005</v>
      </c>
      <c r="O296" s="46"/>
      <c r="R296" s="6">
        <v>26</v>
      </c>
    </row>
    <row r="297" spans="1:18" s="1" customFormat="1">
      <c r="A297" s="26">
        <f>IF(F297&lt;&gt;"",1+MAX($A$5:A296),"")</f>
        <v>203</v>
      </c>
      <c r="B297" s="20"/>
      <c r="C297" s="61" t="s">
        <v>263</v>
      </c>
      <c r="D297" s="58">
        <v>23.77</v>
      </c>
      <c r="E297" s="57">
        <v>0.1</v>
      </c>
      <c r="F297" s="58">
        <f t="shared" si="270"/>
        <v>26.147000000000002</v>
      </c>
      <c r="G297" s="59" t="s">
        <v>52</v>
      </c>
      <c r="H297" s="39">
        <f t="shared" si="263"/>
        <v>9.5549999999999997</v>
      </c>
      <c r="I297" s="36">
        <f t="shared" si="264"/>
        <v>249.834585</v>
      </c>
      <c r="J297" s="33">
        <f t="shared" si="265"/>
        <v>7.1381310000000004</v>
      </c>
      <c r="K297" s="39">
        <f t="shared" si="266"/>
        <v>14.945</v>
      </c>
      <c r="L297" s="36">
        <f t="shared" si="267"/>
        <v>390.76691500000004</v>
      </c>
      <c r="M297" s="36">
        <f t="shared" si="268"/>
        <v>24.5</v>
      </c>
      <c r="N297" s="49">
        <f t="shared" si="269"/>
        <v>640.6015000000001</v>
      </c>
      <c r="O297" s="46"/>
      <c r="R297" s="6">
        <v>24.5</v>
      </c>
    </row>
    <row r="298" spans="1:18" s="1" customFormat="1">
      <c r="A298" s="26">
        <f>IF(F298&lt;&gt;"",1+MAX($A$5:A297),"")</f>
        <v>204</v>
      </c>
      <c r="B298" s="20"/>
      <c r="C298" s="61" t="s">
        <v>264</v>
      </c>
      <c r="D298" s="58">
        <v>37.93</v>
      </c>
      <c r="E298" s="57">
        <v>0.1</v>
      </c>
      <c r="F298" s="58">
        <f t="shared" si="270"/>
        <v>41.723000000000006</v>
      </c>
      <c r="G298" s="59" t="s">
        <v>52</v>
      </c>
      <c r="H298" s="39">
        <f t="shared" si="263"/>
        <v>9.5549999999999997</v>
      </c>
      <c r="I298" s="36">
        <f t="shared" si="264"/>
        <v>398.66326500000002</v>
      </c>
      <c r="J298" s="33">
        <f t="shared" si="265"/>
        <v>11.390379000000001</v>
      </c>
      <c r="K298" s="39">
        <f t="shared" si="266"/>
        <v>14.945</v>
      </c>
      <c r="L298" s="36">
        <f t="shared" si="267"/>
        <v>623.55023500000016</v>
      </c>
      <c r="M298" s="36">
        <f t="shared" si="268"/>
        <v>24.5</v>
      </c>
      <c r="N298" s="49">
        <f t="shared" si="269"/>
        <v>1022.2135000000002</v>
      </c>
      <c r="O298" s="46"/>
      <c r="R298" s="6">
        <v>24.5</v>
      </c>
    </row>
    <row r="299" spans="1:18" s="1" customFormat="1">
      <c r="A299" s="26">
        <f>IF(F299&lt;&gt;"",1+MAX($A$5:A298),"")</f>
        <v>205</v>
      </c>
      <c r="B299" s="20"/>
      <c r="C299" s="61" t="s">
        <v>265</v>
      </c>
      <c r="D299" s="58">
        <v>23.5</v>
      </c>
      <c r="E299" s="57">
        <v>0.1</v>
      </c>
      <c r="F299" s="58">
        <f t="shared" si="270"/>
        <v>25.85</v>
      </c>
      <c r="G299" s="59" t="s">
        <v>52</v>
      </c>
      <c r="H299" s="39">
        <f t="shared" si="263"/>
        <v>10.842000000000001</v>
      </c>
      <c r="I299" s="36">
        <f t="shared" si="264"/>
        <v>280.26570000000004</v>
      </c>
      <c r="J299" s="33">
        <f t="shared" si="265"/>
        <v>8.0075914285714305</v>
      </c>
      <c r="K299" s="39">
        <f t="shared" si="266"/>
        <v>16.957999999999998</v>
      </c>
      <c r="L299" s="36">
        <f t="shared" si="267"/>
        <v>438.36429999999996</v>
      </c>
      <c r="M299" s="36">
        <f t="shared" si="268"/>
        <v>27.799999999999997</v>
      </c>
      <c r="N299" s="49">
        <f t="shared" si="269"/>
        <v>718.63</v>
      </c>
      <c r="O299" s="46"/>
      <c r="R299" s="6">
        <v>27.8</v>
      </c>
    </row>
    <row r="300" spans="1:18" s="1" customFormat="1">
      <c r="A300" s="26" t="str">
        <f>IF(F300&lt;&gt;"",1+MAX($A$5:A299),"")</f>
        <v/>
      </c>
      <c r="B300" s="20"/>
      <c r="C300" s="61"/>
      <c r="D300" s="58"/>
      <c r="E300" s="57"/>
      <c r="F300" s="58"/>
      <c r="G300" s="59"/>
      <c r="H300" s="60"/>
      <c r="I300" s="60"/>
      <c r="J300" s="60"/>
      <c r="K300" s="60"/>
      <c r="L300" s="60"/>
      <c r="M300" s="60"/>
      <c r="N300" s="64"/>
      <c r="O300" s="46"/>
      <c r="R300" s="6"/>
    </row>
    <row r="301" spans="1:18" s="96" customFormat="1" ht="15.75">
      <c r="A301" s="90" t="str">
        <f>IF(F301&lt;&gt;"",1+MAX(#REF!),"")</f>
        <v/>
      </c>
      <c r="B301" s="91"/>
      <c r="C301" s="92" t="s">
        <v>266</v>
      </c>
      <c r="D301" s="93"/>
      <c r="E301" s="93"/>
      <c r="F301" s="93"/>
      <c r="G301" s="93"/>
      <c r="H301" s="94"/>
      <c r="I301" s="94"/>
      <c r="J301" s="94"/>
      <c r="K301" s="94"/>
      <c r="L301" s="94"/>
      <c r="M301" s="94"/>
      <c r="N301" s="93"/>
      <c r="O301" s="95">
        <f>SUM(N303:N344)</f>
        <v>54032.985500000003</v>
      </c>
      <c r="R301" s="98"/>
    </row>
    <row r="302" spans="1:18" s="1" customFormat="1">
      <c r="A302" s="26"/>
      <c r="B302" s="20"/>
      <c r="C302" s="61"/>
      <c r="D302" s="58"/>
      <c r="E302" s="57"/>
      <c r="F302" s="58"/>
      <c r="G302" s="59"/>
      <c r="H302" s="60"/>
      <c r="I302" s="60"/>
      <c r="J302" s="60"/>
      <c r="K302" s="60"/>
      <c r="L302" s="60"/>
      <c r="M302" s="60"/>
      <c r="N302" s="64"/>
      <c r="O302" s="46"/>
      <c r="R302" s="6"/>
    </row>
    <row r="303" spans="1:18" s="1" customFormat="1">
      <c r="A303" s="26" t="str">
        <f>IF(F303&lt;&gt;"",1+MAX($A$5:A302),"")</f>
        <v/>
      </c>
      <c r="B303" s="20"/>
      <c r="C303" s="65" t="s">
        <v>267</v>
      </c>
      <c r="D303" s="61"/>
      <c r="E303" s="57"/>
      <c r="F303" s="58"/>
      <c r="G303" s="59"/>
      <c r="H303" s="60"/>
      <c r="I303" s="60"/>
      <c r="J303" s="60"/>
      <c r="K303" s="60"/>
      <c r="L303" s="60"/>
      <c r="M303" s="60"/>
      <c r="N303" s="64"/>
      <c r="O303" s="46"/>
      <c r="R303" s="6"/>
    </row>
    <row r="304" spans="1:18" s="1" customFormat="1">
      <c r="A304" s="26">
        <f>IF(F304&lt;&gt;"",1+MAX($A$5:A303),"")</f>
        <v>206</v>
      </c>
      <c r="B304" s="20"/>
      <c r="C304" s="61" t="s">
        <v>268</v>
      </c>
      <c r="D304" s="58">
        <v>128.03</v>
      </c>
      <c r="E304" s="57">
        <v>0.1</v>
      </c>
      <c r="F304" s="58">
        <f t="shared" ref="F304:F309" si="271">D304*(1+E304)</f>
        <v>140.83300000000003</v>
      </c>
      <c r="G304" s="59" t="s">
        <v>52</v>
      </c>
      <c r="H304" s="39">
        <f t="shared" ref="H304:H309" si="272">R304*0.39</f>
        <v>6.0839999999999996</v>
      </c>
      <c r="I304" s="36">
        <f t="shared" ref="I304:I309" si="273">H304*F304</f>
        <v>856.82797200000016</v>
      </c>
      <c r="J304" s="33">
        <f t="shared" ref="J304:J309" si="274">I304/35</f>
        <v>24.480799200000003</v>
      </c>
      <c r="K304" s="39">
        <f t="shared" ref="K304:K309" si="275">R304*0.61</f>
        <v>9.516</v>
      </c>
      <c r="L304" s="36">
        <f t="shared" ref="L304:L309" si="276">K304*F304</f>
        <v>1340.1668280000004</v>
      </c>
      <c r="M304" s="36">
        <f t="shared" ref="M304:M309" si="277">H304+K304</f>
        <v>15.6</v>
      </c>
      <c r="N304" s="49">
        <f t="shared" ref="N304:N309" si="278">M304*F304</f>
        <v>2196.9948000000004</v>
      </c>
      <c r="O304" s="46"/>
      <c r="R304" s="6">
        <v>15.6</v>
      </c>
    </row>
    <row r="305" spans="1:18" s="1" customFormat="1">
      <c r="A305" s="26">
        <f>IF(F305&lt;&gt;"",1+MAX($A$5:A304),"")</f>
        <v>207</v>
      </c>
      <c r="B305" s="20"/>
      <c r="C305" s="61" t="s">
        <v>269</v>
      </c>
      <c r="D305" s="58">
        <v>82.75</v>
      </c>
      <c r="E305" s="57">
        <v>0.1</v>
      </c>
      <c r="F305" s="58">
        <f t="shared" si="271"/>
        <v>91.025000000000006</v>
      </c>
      <c r="G305" s="59" t="s">
        <v>52</v>
      </c>
      <c r="H305" s="39">
        <f t="shared" si="272"/>
        <v>8.19</v>
      </c>
      <c r="I305" s="36">
        <f t="shared" si="273"/>
        <v>745.49474999999995</v>
      </c>
      <c r="J305" s="33">
        <f t="shared" si="274"/>
        <v>21.299849999999999</v>
      </c>
      <c r="K305" s="39">
        <f t="shared" si="275"/>
        <v>12.81</v>
      </c>
      <c r="L305" s="36">
        <f t="shared" si="276"/>
        <v>1166.03025</v>
      </c>
      <c r="M305" s="36">
        <f t="shared" si="277"/>
        <v>21</v>
      </c>
      <c r="N305" s="49">
        <f t="shared" si="278"/>
        <v>1911.5250000000001</v>
      </c>
      <c r="O305" s="46"/>
      <c r="R305" s="6">
        <v>21</v>
      </c>
    </row>
    <row r="306" spans="1:18" s="1" customFormat="1">
      <c r="A306" s="26">
        <f>IF(F306&lt;&gt;"",1+MAX($A$5:A305),"")</f>
        <v>208</v>
      </c>
      <c r="B306" s="20"/>
      <c r="C306" s="61" t="s">
        <v>270</v>
      </c>
      <c r="D306" s="58">
        <v>93.9</v>
      </c>
      <c r="E306" s="57">
        <v>0.1</v>
      </c>
      <c r="F306" s="58">
        <f t="shared" si="271"/>
        <v>103.29000000000002</v>
      </c>
      <c r="G306" s="59" t="s">
        <v>52</v>
      </c>
      <c r="H306" s="39">
        <f t="shared" si="272"/>
        <v>6.9420000000000002</v>
      </c>
      <c r="I306" s="36">
        <f t="shared" si="273"/>
        <v>717.03918000000021</v>
      </c>
      <c r="J306" s="33">
        <f t="shared" si="274"/>
        <v>20.486833714285719</v>
      </c>
      <c r="K306" s="39">
        <f t="shared" si="275"/>
        <v>10.858000000000001</v>
      </c>
      <c r="L306" s="36">
        <f t="shared" si="276"/>
        <v>1121.5228200000004</v>
      </c>
      <c r="M306" s="36">
        <f t="shared" si="277"/>
        <v>17.8</v>
      </c>
      <c r="N306" s="49">
        <f t="shared" si="278"/>
        <v>1838.5620000000004</v>
      </c>
      <c r="O306" s="46"/>
      <c r="R306" s="6">
        <v>17.8</v>
      </c>
    </row>
    <row r="307" spans="1:18" s="1" customFormat="1">
      <c r="A307" s="26">
        <f>IF(F307&lt;&gt;"",1+MAX($A$5:A306),"")</f>
        <v>209</v>
      </c>
      <c r="B307" s="20"/>
      <c r="C307" s="61" t="s">
        <v>271</v>
      </c>
      <c r="D307" s="58">
        <v>14.25</v>
      </c>
      <c r="E307" s="57">
        <v>0.1</v>
      </c>
      <c r="F307" s="58">
        <f t="shared" si="271"/>
        <v>15.675000000000001</v>
      </c>
      <c r="G307" s="59" t="s">
        <v>52</v>
      </c>
      <c r="H307" s="39">
        <f t="shared" si="272"/>
        <v>4.0170000000000003</v>
      </c>
      <c r="I307" s="36">
        <f t="shared" si="273"/>
        <v>62.96647500000001</v>
      </c>
      <c r="J307" s="33">
        <f t="shared" si="274"/>
        <v>1.799042142857143</v>
      </c>
      <c r="K307" s="39">
        <f t="shared" si="275"/>
        <v>6.2830000000000004</v>
      </c>
      <c r="L307" s="36">
        <f t="shared" si="276"/>
        <v>98.486025000000012</v>
      </c>
      <c r="M307" s="36">
        <f t="shared" si="277"/>
        <v>10.3</v>
      </c>
      <c r="N307" s="49">
        <f t="shared" si="278"/>
        <v>161.45250000000001</v>
      </c>
      <c r="O307" s="46"/>
      <c r="R307" s="6">
        <v>10.3</v>
      </c>
    </row>
    <row r="308" spans="1:18" s="1" customFormat="1">
      <c r="A308" s="26">
        <f>IF(F308&lt;&gt;"",1+MAX($A$5:A307),"")</f>
        <v>210</v>
      </c>
      <c r="B308" s="20"/>
      <c r="C308" s="61" t="s">
        <v>272</v>
      </c>
      <c r="D308" s="58">
        <v>57.13</v>
      </c>
      <c r="E308" s="57">
        <v>0.1</v>
      </c>
      <c r="F308" s="58">
        <f t="shared" si="271"/>
        <v>62.843000000000011</v>
      </c>
      <c r="G308" s="59" t="s">
        <v>52</v>
      </c>
      <c r="H308" s="39">
        <f t="shared" si="272"/>
        <v>9.1259999999999994</v>
      </c>
      <c r="I308" s="36">
        <f t="shared" si="273"/>
        <v>573.50521800000001</v>
      </c>
      <c r="J308" s="33">
        <f t="shared" si="274"/>
        <v>16.38586337142857</v>
      </c>
      <c r="K308" s="39">
        <f t="shared" si="275"/>
        <v>14.273999999999999</v>
      </c>
      <c r="L308" s="36">
        <f t="shared" si="276"/>
        <v>897.02098200000012</v>
      </c>
      <c r="M308" s="36">
        <f t="shared" si="277"/>
        <v>23.4</v>
      </c>
      <c r="N308" s="49">
        <f t="shared" si="278"/>
        <v>1470.5262000000002</v>
      </c>
      <c r="O308" s="46"/>
      <c r="R308" s="6">
        <v>23.4</v>
      </c>
    </row>
    <row r="309" spans="1:18" s="1" customFormat="1">
      <c r="A309" s="26">
        <f>IF(F309&lt;&gt;"",1+MAX($A$5:A308),"")</f>
        <v>211</v>
      </c>
      <c r="B309" s="20"/>
      <c r="C309" s="61" t="s">
        <v>273</v>
      </c>
      <c r="D309" s="58">
        <v>5.27</v>
      </c>
      <c r="E309" s="57">
        <v>0.1</v>
      </c>
      <c r="F309" s="58">
        <f t="shared" si="271"/>
        <v>5.7969999999999997</v>
      </c>
      <c r="G309" s="59" t="s">
        <v>52</v>
      </c>
      <c r="H309" s="39">
        <f t="shared" si="272"/>
        <v>9.75</v>
      </c>
      <c r="I309" s="36">
        <f t="shared" si="273"/>
        <v>56.52075</v>
      </c>
      <c r="J309" s="33">
        <f t="shared" si="274"/>
        <v>1.6148785714285714</v>
      </c>
      <c r="K309" s="39">
        <f t="shared" si="275"/>
        <v>15.25</v>
      </c>
      <c r="L309" s="36">
        <f t="shared" si="276"/>
        <v>88.40424999999999</v>
      </c>
      <c r="M309" s="36">
        <f t="shared" si="277"/>
        <v>25</v>
      </c>
      <c r="N309" s="49">
        <f t="shared" si="278"/>
        <v>144.92499999999998</v>
      </c>
      <c r="O309" s="46"/>
      <c r="R309" s="6">
        <v>25</v>
      </c>
    </row>
    <row r="310" spans="1:18" s="1" customFormat="1">
      <c r="A310" s="26" t="str">
        <f>IF(F310&lt;&gt;"",1+MAX($A$5:A309),"")</f>
        <v/>
      </c>
      <c r="B310" s="20"/>
      <c r="C310" s="61"/>
      <c r="D310" s="58"/>
      <c r="E310" s="57"/>
      <c r="F310" s="58"/>
      <c r="G310" s="59"/>
      <c r="H310" s="60"/>
      <c r="I310" s="60"/>
      <c r="J310" s="60"/>
      <c r="K310" s="60"/>
      <c r="L310" s="60"/>
      <c r="M310" s="60"/>
      <c r="N310" s="64"/>
      <c r="O310" s="46"/>
      <c r="R310" s="6"/>
    </row>
    <row r="311" spans="1:18" s="1" customFormat="1">
      <c r="A311" s="26" t="str">
        <f>IF(F311&lt;&gt;"",1+MAX($A$5:A310),"")</f>
        <v/>
      </c>
      <c r="B311" s="20"/>
      <c r="C311" s="65" t="s">
        <v>274</v>
      </c>
      <c r="D311" s="61"/>
      <c r="E311" s="57"/>
      <c r="F311" s="58"/>
      <c r="G311" s="59"/>
      <c r="H311" s="60"/>
      <c r="I311" s="60"/>
      <c r="J311" s="60"/>
      <c r="K311" s="60"/>
      <c r="L311" s="60"/>
      <c r="M311" s="60"/>
      <c r="N311" s="64"/>
      <c r="O311" s="46"/>
      <c r="R311" s="6"/>
    </row>
    <row r="312" spans="1:18" s="1" customFormat="1" ht="30">
      <c r="A312" s="26">
        <f>IF(F312&lt;&gt;"",1+MAX($A$5:A311),"")</f>
        <v>212</v>
      </c>
      <c r="B312" s="20"/>
      <c r="C312" s="55" t="s">
        <v>275</v>
      </c>
      <c r="D312" s="58">
        <v>1</v>
      </c>
      <c r="E312" s="57">
        <v>0</v>
      </c>
      <c r="F312" s="58">
        <f t="shared" ref="F312:F343" si="279">D312*(1+E312)</f>
        <v>1</v>
      </c>
      <c r="G312" s="59" t="s">
        <v>42</v>
      </c>
      <c r="H312" s="39">
        <f t="shared" ref="H312:H343" si="280">R312*0.39</f>
        <v>4680</v>
      </c>
      <c r="I312" s="36">
        <f t="shared" ref="I312:I343" si="281">H312*F312</f>
        <v>4680</v>
      </c>
      <c r="J312" s="33">
        <f t="shared" ref="J312:J343" si="282">I312/35</f>
        <v>133.71428571428572</v>
      </c>
      <c r="K312" s="39">
        <f t="shared" ref="K312:K343" si="283">R312*0.61</f>
        <v>7320</v>
      </c>
      <c r="L312" s="36">
        <f t="shared" ref="L312:L343" si="284">K312*F312</f>
        <v>7320</v>
      </c>
      <c r="M312" s="36">
        <f t="shared" ref="M312:M343" si="285">H312+K312</f>
        <v>12000</v>
      </c>
      <c r="N312" s="49">
        <f t="shared" ref="N312:N343" si="286">M312*F312</f>
        <v>12000</v>
      </c>
      <c r="O312" s="46"/>
      <c r="R312" s="6">
        <v>12000</v>
      </c>
    </row>
    <row r="313" spans="1:18" s="1" customFormat="1" ht="30">
      <c r="A313" s="26">
        <f>IF(F313&lt;&gt;"",1+MAX($A$5:A312),"")</f>
        <v>213</v>
      </c>
      <c r="B313" s="20"/>
      <c r="C313" s="55" t="s">
        <v>276</v>
      </c>
      <c r="D313" s="58">
        <v>1</v>
      </c>
      <c r="E313" s="57">
        <v>0</v>
      </c>
      <c r="F313" s="58">
        <f t="shared" si="279"/>
        <v>1</v>
      </c>
      <c r="G313" s="59" t="s">
        <v>42</v>
      </c>
      <c r="H313" s="39">
        <f t="shared" si="280"/>
        <v>4680</v>
      </c>
      <c r="I313" s="36">
        <f t="shared" si="281"/>
        <v>4680</v>
      </c>
      <c r="J313" s="33">
        <f t="shared" si="282"/>
        <v>133.71428571428572</v>
      </c>
      <c r="K313" s="39">
        <f t="shared" si="283"/>
        <v>7320</v>
      </c>
      <c r="L313" s="36">
        <f t="shared" si="284"/>
        <v>7320</v>
      </c>
      <c r="M313" s="36">
        <f t="shared" si="285"/>
        <v>12000</v>
      </c>
      <c r="N313" s="49">
        <f t="shared" si="286"/>
        <v>12000</v>
      </c>
      <c r="O313" s="46"/>
      <c r="R313" s="6">
        <v>12000</v>
      </c>
    </row>
    <row r="314" spans="1:18" s="1" customFormat="1">
      <c r="A314" s="26">
        <f>IF(F314&lt;&gt;"",1+MAX($A$5:A313),"")</f>
        <v>214</v>
      </c>
      <c r="B314" s="20"/>
      <c r="C314" s="55" t="s">
        <v>277</v>
      </c>
      <c r="D314" s="58">
        <v>1</v>
      </c>
      <c r="E314" s="57">
        <v>0</v>
      </c>
      <c r="F314" s="58">
        <f t="shared" si="279"/>
        <v>1</v>
      </c>
      <c r="G314" s="59" t="s">
        <v>42</v>
      </c>
      <c r="H314" s="39">
        <f t="shared" si="280"/>
        <v>261.3</v>
      </c>
      <c r="I314" s="36">
        <f t="shared" si="281"/>
        <v>261.3</v>
      </c>
      <c r="J314" s="33">
        <f t="shared" si="282"/>
        <v>7.4657142857142862</v>
      </c>
      <c r="K314" s="39">
        <f t="shared" si="283"/>
        <v>408.7</v>
      </c>
      <c r="L314" s="36">
        <f t="shared" si="284"/>
        <v>408.7</v>
      </c>
      <c r="M314" s="36">
        <f t="shared" si="285"/>
        <v>670</v>
      </c>
      <c r="N314" s="49">
        <f t="shared" si="286"/>
        <v>670</v>
      </c>
      <c r="O314" s="46"/>
      <c r="R314" s="6">
        <v>670</v>
      </c>
    </row>
    <row r="315" spans="1:18" s="1" customFormat="1">
      <c r="A315" s="26">
        <f>IF(F315&lt;&gt;"",1+MAX($A$5:A314),"")</f>
        <v>215</v>
      </c>
      <c r="B315" s="20"/>
      <c r="C315" s="55" t="s">
        <v>278</v>
      </c>
      <c r="D315" s="58">
        <v>1</v>
      </c>
      <c r="E315" s="57">
        <v>0</v>
      </c>
      <c r="F315" s="58">
        <f t="shared" si="279"/>
        <v>1</v>
      </c>
      <c r="G315" s="59" t="s">
        <v>42</v>
      </c>
      <c r="H315" s="39">
        <f t="shared" si="280"/>
        <v>819</v>
      </c>
      <c r="I315" s="36">
        <f t="shared" si="281"/>
        <v>819</v>
      </c>
      <c r="J315" s="33">
        <f t="shared" si="282"/>
        <v>23.4</v>
      </c>
      <c r="K315" s="39">
        <f t="shared" si="283"/>
        <v>1281</v>
      </c>
      <c r="L315" s="36">
        <f t="shared" si="284"/>
        <v>1281</v>
      </c>
      <c r="M315" s="36">
        <f t="shared" si="285"/>
        <v>2100</v>
      </c>
      <c r="N315" s="49">
        <f t="shared" si="286"/>
        <v>2100</v>
      </c>
      <c r="O315" s="46"/>
      <c r="R315" s="6">
        <v>2100</v>
      </c>
    </row>
    <row r="316" spans="1:18" s="1" customFormat="1">
      <c r="A316" s="26">
        <f>IF(F316&lt;&gt;"",1+MAX($A$5:A315),"")</f>
        <v>216</v>
      </c>
      <c r="B316" s="20"/>
      <c r="C316" s="55" t="s">
        <v>279</v>
      </c>
      <c r="D316" s="58">
        <v>1</v>
      </c>
      <c r="E316" s="57">
        <v>0</v>
      </c>
      <c r="F316" s="58">
        <f t="shared" si="279"/>
        <v>1</v>
      </c>
      <c r="G316" s="59" t="s">
        <v>42</v>
      </c>
      <c r="H316" s="39">
        <f t="shared" si="280"/>
        <v>234</v>
      </c>
      <c r="I316" s="36">
        <f t="shared" si="281"/>
        <v>234</v>
      </c>
      <c r="J316" s="33">
        <f t="shared" si="282"/>
        <v>6.6857142857142859</v>
      </c>
      <c r="K316" s="39">
        <f t="shared" si="283"/>
        <v>366</v>
      </c>
      <c r="L316" s="36">
        <f t="shared" si="284"/>
        <v>366</v>
      </c>
      <c r="M316" s="36">
        <f t="shared" si="285"/>
        <v>600</v>
      </c>
      <c r="N316" s="49">
        <f t="shared" si="286"/>
        <v>600</v>
      </c>
      <c r="O316" s="46"/>
      <c r="R316" s="6">
        <v>600</v>
      </c>
    </row>
    <row r="317" spans="1:18" s="1" customFormat="1">
      <c r="A317" s="26">
        <f>IF(F317&lt;&gt;"",1+MAX($A$5:A316),"")</f>
        <v>217</v>
      </c>
      <c r="B317" s="20"/>
      <c r="C317" s="55" t="s">
        <v>280</v>
      </c>
      <c r="D317" s="58">
        <v>1</v>
      </c>
      <c r="E317" s="57">
        <v>0</v>
      </c>
      <c r="F317" s="58">
        <f t="shared" si="279"/>
        <v>1</v>
      </c>
      <c r="G317" s="59" t="s">
        <v>42</v>
      </c>
      <c r="H317" s="39">
        <f t="shared" si="280"/>
        <v>171.6</v>
      </c>
      <c r="I317" s="36">
        <f t="shared" si="281"/>
        <v>171.6</v>
      </c>
      <c r="J317" s="33">
        <f t="shared" si="282"/>
        <v>4.902857142857143</v>
      </c>
      <c r="K317" s="39">
        <f t="shared" si="283"/>
        <v>268.39999999999998</v>
      </c>
      <c r="L317" s="36">
        <f t="shared" si="284"/>
        <v>268.39999999999998</v>
      </c>
      <c r="M317" s="36">
        <f t="shared" si="285"/>
        <v>440</v>
      </c>
      <c r="N317" s="49">
        <f t="shared" si="286"/>
        <v>440</v>
      </c>
      <c r="O317" s="46"/>
      <c r="R317" s="6">
        <v>440</v>
      </c>
    </row>
    <row r="318" spans="1:18" s="1" customFormat="1">
      <c r="A318" s="26">
        <f>IF(F318&lt;&gt;"",1+MAX($A$5:A317),"")</f>
        <v>218</v>
      </c>
      <c r="B318" s="20"/>
      <c r="C318" s="55" t="s">
        <v>281</v>
      </c>
      <c r="D318" s="58">
        <v>1</v>
      </c>
      <c r="E318" s="57">
        <v>0</v>
      </c>
      <c r="F318" s="58">
        <f t="shared" si="279"/>
        <v>1</v>
      </c>
      <c r="G318" s="59" t="s">
        <v>42</v>
      </c>
      <c r="H318" s="39">
        <f t="shared" si="280"/>
        <v>171.6</v>
      </c>
      <c r="I318" s="36">
        <f t="shared" si="281"/>
        <v>171.6</v>
      </c>
      <c r="J318" s="33">
        <f t="shared" si="282"/>
        <v>4.902857142857143</v>
      </c>
      <c r="K318" s="39">
        <f t="shared" si="283"/>
        <v>268.39999999999998</v>
      </c>
      <c r="L318" s="36">
        <f t="shared" si="284"/>
        <v>268.39999999999998</v>
      </c>
      <c r="M318" s="36">
        <f t="shared" si="285"/>
        <v>440</v>
      </c>
      <c r="N318" s="49">
        <f t="shared" si="286"/>
        <v>440</v>
      </c>
      <c r="O318" s="46"/>
      <c r="R318" s="6">
        <v>440</v>
      </c>
    </row>
    <row r="319" spans="1:18" s="1" customFormat="1">
      <c r="A319" s="26">
        <f>IF(F319&lt;&gt;"",1+MAX($A$5:A318),"")</f>
        <v>219</v>
      </c>
      <c r="B319" s="20"/>
      <c r="C319" s="61" t="s">
        <v>282</v>
      </c>
      <c r="D319" s="58">
        <v>1</v>
      </c>
      <c r="E319" s="57">
        <v>0</v>
      </c>
      <c r="F319" s="58">
        <f t="shared" si="279"/>
        <v>1</v>
      </c>
      <c r="G319" s="59" t="s">
        <v>42</v>
      </c>
      <c r="H319" s="39">
        <f t="shared" si="280"/>
        <v>171.6</v>
      </c>
      <c r="I319" s="36">
        <f t="shared" si="281"/>
        <v>171.6</v>
      </c>
      <c r="J319" s="33">
        <f t="shared" si="282"/>
        <v>4.902857142857143</v>
      </c>
      <c r="K319" s="39">
        <f t="shared" si="283"/>
        <v>268.39999999999998</v>
      </c>
      <c r="L319" s="36">
        <f t="shared" si="284"/>
        <v>268.39999999999998</v>
      </c>
      <c r="M319" s="36">
        <f t="shared" si="285"/>
        <v>440</v>
      </c>
      <c r="N319" s="49">
        <f t="shared" si="286"/>
        <v>440</v>
      </c>
      <c r="O319" s="46"/>
      <c r="R319" s="6">
        <v>440</v>
      </c>
    </row>
    <row r="320" spans="1:18" s="1" customFormat="1">
      <c r="A320" s="26">
        <f>IF(F320&lt;&gt;"",1+MAX($A$5:A319),"")</f>
        <v>220</v>
      </c>
      <c r="B320" s="20"/>
      <c r="C320" s="61" t="s">
        <v>283</v>
      </c>
      <c r="D320" s="58">
        <v>3</v>
      </c>
      <c r="E320" s="57">
        <v>0</v>
      </c>
      <c r="F320" s="58">
        <f t="shared" si="279"/>
        <v>3</v>
      </c>
      <c r="G320" s="59" t="s">
        <v>42</v>
      </c>
      <c r="H320" s="39">
        <f t="shared" si="280"/>
        <v>54.6</v>
      </c>
      <c r="I320" s="36">
        <f t="shared" si="281"/>
        <v>163.80000000000001</v>
      </c>
      <c r="J320" s="33">
        <f t="shared" si="282"/>
        <v>4.6800000000000006</v>
      </c>
      <c r="K320" s="39">
        <f t="shared" si="283"/>
        <v>85.399999999999991</v>
      </c>
      <c r="L320" s="36">
        <f t="shared" si="284"/>
        <v>256.2</v>
      </c>
      <c r="M320" s="36">
        <f t="shared" si="285"/>
        <v>140</v>
      </c>
      <c r="N320" s="49">
        <f t="shared" si="286"/>
        <v>420</v>
      </c>
      <c r="O320" s="46"/>
      <c r="R320" s="6">
        <v>140</v>
      </c>
    </row>
    <row r="321" spans="1:18" s="1" customFormat="1">
      <c r="A321" s="26">
        <f>IF(F321&lt;&gt;"",1+MAX($A$5:A320),"")</f>
        <v>221</v>
      </c>
      <c r="B321" s="20"/>
      <c r="C321" s="61" t="s">
        <v>284</v>
      </c>
      <c r="D321" s="58">
        <v>2</v>
      </c>
      <c r="E321" s="57">
        <v>0</v>
      </c>
      <c r="F321" s="58">
        <f t="shared" si="279"/>
        <v>2</v>
      </c>
      <c r="G321" s="59" t="s">
        <v>42</v>
      </c>
      <c r="H321" s="39">
        <f t="shared" si="280"/>
        <v>120.9</v>
      </c>
      <c r="I321" s="36">
        <f t="shared" si="281"/>
        <v>241.8</v>
      </c>
      <c r="J321" s="33">
        <f t="shared" si="282"/>
        <v>6.9085714285714293</v>
      </c>
      <c r="K321" s="39">
        <f t="shared" si="283"/>
        <v>189.1</v>
      </c>
      <c r="L321" s="36">
        <f t="shared" si="284"/>
        <v>378.2</v>
      </c>
      <c r="M321" s="36">
        <f t="shared" si="285"/>
        <v>310</v>
      </c>
      <c r="N321" s="49">
        <f t="shared" si="286"/>
        <v>620</v>
      </c>
      <c r="O321" s="46"/>
      <c r="R321" s="6">
        <v>310</v>
      </c>
    </row>
    <row r="322" spans="1:18" s="1" customFormat="1">
      <c r="A322" s="26">
        <f>IF(F322&lt;&gt;"",1+MAX($A$5:A321),"")</f>
        <v>222</v>
      </c>
      <c r="B322" s="20"/>
      <c r="C322" s="61" t="s">
        <v>285</v>
      </c>
      <c r="D322" s="58">
        <v>1</v>
      </c>
      <c r="E322" s="57">
        <v>0</v>
      </c>
      <c r="F322" s="58">
        <f t="shared" si="279"/>
        <v>1</v>
      </c>
      <c r="G322" s="59" t="s">
        <v>42</v>
      </c>
      <c r="H322" s="39">
        <f t="shared" si="280"/>
        <v>120.9</v>
      </c>
      <c r="I322" s="36">
        <f t="shared" si="281"/>
        <v>120.9</v>
      </c>
      <c r="J322" s="33">
        <f t="shared" si="282"/>
        <v>3.4542857142857146</v>
      </c>
      <c r="K322" s="39">
        <f t="shared" si="283"/>
        <v>189.1</v>
      </c>
      <c r="L322" s="36">
        <f t="shared" si="284"/>
        <v>189.1</v>
      </c>
      <c r="M322" s="36">
        <f t="shared" si="285"/>
        <v>310</v>
      </c>
      <c r="N322" s="49">
        <f t="shared" si="286"/>
        <v>310</v>
      </c>
      <c r="O322" s="46"/>
      <c r="R322" s="6">
        <v>310</v>
      </c>
    </row>
    <row r="323" spans="1:18" s="1" customFormat="1">
      <c r="A323" s="26">
        <f>IF(F323&lt;&gt;"",1+MAX($A$5:A322),"")</f>
        <v>223</v>
      </c>
      <c r="B323" s="20"/>
      <c r="C323" s="61" t="s">
        <v>286</v>
      </c>
      <c r="D323" s="58">
        <v>4</v>
      </c>
      <c r="E323" s="57">
        <v>0</v>
      </c>
      <c r="F323" s="58">
        <f t="shared" si="279"/>
        <v>4</v>
      </c>
      <c r="G323" s="59" t="s">
        <v>42</v>
      </c>
      <c r="H323" s="39">
        <f t="shared" si="280"/>
        <v>120.9</v>
      </c>
      <c r="I323" s="36">
        <f t="shared" si="281"/>
        <v>483.6</v>
      </c>
      <c r="J323" s="33">
        <f t="shared" si="282"/>
        <v>13.817142857142859</v>
      </c>
      <c r="K323" s="39">
        <f t="shared" si="283"/>
        <v>189.1</v>
      </c>
      <c r="L323" s="36">
        <f t="shared" si="284"/>
        <v>756.4</v>
      </c>
      <c r="M323" s="36">
        <f t="shared" si="285"/>
        <v>310</v>
      </c>
      <c r="N323" s="49">
        <f t="shared" si="286"/>
        <v>1240</v>
      </c>
      <c r="O323" s="46"/>
      <c r="R323" s="6">
        <v>310</v>
      </c>
    </row>
    <row r="324" spans="1:18" s="1" customFormat="1">
      <c r="A324" s="26">
        <f>IF(F324&lt;&gt;"",1+MAX($A$5:A323),"")</f>
        <v>224</v>
      </c>
      <c r="B324" s="20"/>
      <c r="C324" s="61" t="s">
        <v>287</v>
      </c>
      <c r="D324" s="58">
        <v>2</v>
      </c>
      <c r="E324" s="57">
        <v>0</v>
      </c>
      <c r="F324" s="58">
        <f t="shared" si="279"/>
        <v>2</v>
      </c>
      <c r="G324" s="59" t="s">
        <v>42</v>
      </c>
      <c r="H324" s="39">
        <f t="shared" si="280"/>
        <v>156</v>
      </c>
      <c r="I324" s="36">
        <f t="shared" si="281"/>
        <v>312</v>
      </c>
      <c r="J324" s="33">
        <f t="shared" si="282"/>
        <v>8.9142857142857146</v>
      </c>
      <c r="K324" s="39">
        <f t="shared" si="283"/>
        <v>244</v>
      </c>
      <c r="L324" s="36">
        <f t="shared" si="284"/>
        <v>488</v>
      </c>
      <c r="M324" s="36">
        <f t="shared" si="285"/>
        <v>400</v>
      </c>
      <c r="N324" s="49">
        <f t="shared" si="286"/>
        <v>800</v>
      </c>
      <c r="O324" s="46"/>
      <c r="R324" s="6">
        <v>400</v>
      </c>
    </row>
    <row r="325" spans="1:18" s="1" customFormat="1">
      <c r="A325" s="26">
        <f>IF(F325&lt;&gt;"",1+MAX($A$5:A324),"")</f>
        <v>225</v>
      </c>
      <c r="B325" s="20"/>
      <c r="C325" s="61" t="s">
        <v>288</v>
      </c>
      <c r="D325" s="58">
        <v>2</v>
      </c>
      <c r="E325" s="57">
        <v>0</v>
      </c>
      <c r="F325" s="58">
        <f t="shared" si="279"/>
        <v>2</v>
      </c>
      <c r="G325" s="59" t="s">
        <v>42</v>
      </c>
      <c r="H325" s="39">
        <f t="shared" si="280"/>
        <v>206.70000000000002</v>
      </c>
      <c r="I325" s="36">
        <f t="shared" si="281"/>
        <v>413.40000000000003</v>
      </c>
      <c r="J325" s="33">
        <f t="shared" si="282"/>
        <v>11.811428571428573</v>
      </c>
      <c r="K325" s="39">
        <f t="shared" si="283"/>
        <v>323.3</v>
      </c>
      <c r="L325" s="36">
        <f t="shared" si="284"/>
        <v>646.6</v>
      </c>
      <c r="M325" s="36">
        <f t="shared" si="285"/>
        <v>530</v>
      </c>
      <c r="N325" s="49">
        <f t="shared" si="286"/>
        <v>1060</v>
      </c>
      <c r="O325" s="46"/>
      <c r="R325" s="6">
        <v>530</v>
      </c>
    </row>
    <row r="326" spans="1:18" s="1" customFormat="1">
      <c r="A326" s="26">
        <f>IF(F326&lt;&gt;"",1+MAX($A$5:A325),"")</f>
        <v>226</v>
      </c>
      <c r="B326" s="20"/>
      <c r="C326" s="61" t="s">
        <v>289</v>
      </c>
      <c r="D326" s="58">
        <v>1</v>
      </c>
      <c r="E326" s="57">
        <v>0</v>
      </c>
      <c r="F326" s="58">
        <f t="shared" si="279"/>
        <v>1</v>
      </c>
      <c r="G326" s="59" t="s">
        <v>42</v>
      </c>
      <c r="H326" s="39">
        <f t="shared" si="280"/>
        <v>156</v>
      </c>
      <c r="I326" s="36">
        <f t="shared" si="281"/>
        <v>156</v>
      </c>
      <c r="J326" s="33">
        <f t="shared" si="282"/>
        <v>4.4571428571428573</v>
      </c>
      <c r="K326" s="39">
        <f t="shared" si="283"/>
        <v>244</v>
      </c>
      <c r="L326" s="36">
        <f t="shared" si="284"/>
        <v>244</v>
      </c>
      <c r="M326" s="36">
        <f t="shared" si="285"/>
        <v>400</v>
      </c>
      <c r="N326" s="49">
        <f t="shared" si="286"/>
        <v>400</v>
      </c>
      <c r="O326" s="46"/>
      <c r="R326" s="6">
        <v>400</v>
      </c>
    </row>
    <row r="327" spans="1:18" s="1" customFormat="1">
      <c r="A327" s="26">
        <f>IF(F327&lt;&gt;"",1+MAX($A$5:A326),"")</f>
        <v>227</v>
      </c>
      <c r="B327" s="20"/>
      <c r="C327" s="61" t="s">
        <v>290</v>
      </c>
      <c r="D327" s="58">
        <v>1</v>
      </c>
      <c r="E327" s="57">
        <v>0</v>
      </c>
      <c r="F327" s="58">
        <f t="shared" si="279"/>
        <v>1</v>
      </c>
      <c r="G327" s="59" t="s">
        <v>42</v>
      </c>
      <c r="H327" s="39">
        <f t="shared" si="280"/>
        <v>156</v>
      </c>
      <c r="I327" s="36">
        <f t="shared" si="281"/>
        <v>156</v>
      </c>
      <c r="J327" s="33">
        <f t="shared" si="282"/>
        <v>4.4571428571428573</v>
      </c>
      <c r="K327" s="39">
        <f t="shared" si="283"/>
        <v>244</v>
      </c>
      <c r="L327" s="36">
        <f t="shared" si="284"/>
        <v>244</v>
      </c>
      <c r="M327" s="36">
        <f t="shared" si="285"/>
        <v>400</v>
      </c>
      <c r="N327" s="49">
        <f t="shared" si="286"/>
        <v>400</v>
      </c>
      <c r="O327" s="46"/>
      <c r="R327" s="6">
        <v>400</v>
      </c>
    </row>
    <row r="328" spans="1:18" s="1" customFormat="1">
      <c r="A328" s="26">
        <f>IF(F328&lt;&gt;"",1+MAX($A$5:A327),"")</f>
        <v>228</v>
      </c>
      <c r="B328" s="20"/>
      <c r="C328" s="61" t="s">
        <v>291</v>
      </c>
      <c r="D328" s="58">
        <v>1</v>
      </c>
      <c r="E328" s="57">
        <v>0</v>
      </c>
      <c r="F328" s="58">
        <f t="shared" si="279"/>
        <v>1</v>
      </c>
      <c r="G328" s="59" t="s">
        <v>42</v>
      </c>
      <c r="H328" s="39">
        <f t="shared" si="280"/>
        <v>97.5</v>
      </c>
      <c r="I328" s="36">
        <f t="shared" si="281"/>
        <v>97.5</v>
      </c>
      <c r="J328" s="33">
        <f t="shared" si="282"/>
        <v>2.7857142857142856</v>
      </c>
      <c r="K328" s="39">
        <f t="shared" si="283"/>
        <v>152.5</v>
      </c>
      <c r="L328" s="36">
        <f t="shared" si="284"/>
        <v>152.5</v>
      </c>
      <c r="M328" s="36">
        <f t="shared" si="285"/>
        <v>250</v>
      </c>
      <c r="N328" s="49">
        <f t="shared" si="286"/>
        <v>250</v>
      </c>
      <c r="O328" s="46"/>
      <c r="R328" s="6">
        <v>250</v>
      </c>
    </row>
    <row r="329" spans="1:18" s="1" customFormat="1">
      <c r="A329" s="26">
        <f>IF(F329&lt;&gt;"",1+MAX($A$5:A328),"")</f>
        <v>229</v>
      </c>
      <c r="B329" s="20"/>
      <c r="C329" s="61" t="s">
        <v>292</v>
      </c>
      <c r="D329" s="58">
        <v>1</v>
      </c>
      <c r="E329" s="57">
        <v>0</v>
      </c>
      <c r="F329" s="58">
        <f t="shared" si="279"/>
        <v>1</v>
      </c>
      <c r="G329" s="59" t="s">
        <v>42</v>
      </c>
      <c r="H329" s="39">
        <f t="shared" si="280"/>
        <v>206.70000000000002</v>
      </c>
      <c r="I329" s="36">
        <f t="shared" si="281"/>
        <v>206.70000000000002</v>
      </c>
      <c r="J329" s="33">
        <f t="shared" si="282"/>
        <v>5.9057142857142866</v>
      </c>
      <c r="K329" s="39">
        <f t="shared" si="283"/>
        <v>323.3</v>
      </c>
      <c r="L329" s="36">
        <f t="shared" si="284"/>
        <v>323.3</v>
      </c>
      <c r="M329" s="36">
        <f t="shared" si="285"/>
        <v>530</v>
      </c>
      <c r="N329" s="49">
        <f t="shared" si="286"/>
        <v>530</v>
      </c>
      <c r="O329" s="46"/>
      <c r="R329" s="6">
        <v>530</v>
      </c>
    </row>
    <row r="330" spans="1:18" s="1" customFormat="1">
      <c r="A330" s="26">
        <f>IF(F330&lt;&gt;"",1+MAX($A$5:A329),"")</f>
        <v>230</v>
      </c>
      <c r="B330" s="20"/>
      <c r="C330" s="61" t="s">
        <v>293</v>
      </c>
      <c r="D330" s="58">
        <v>1</v>
      </c>
      <c r="E330" s="57">
        <v>0</v>
      </c>
      <c r="F330" s="58">
        <f t="shared" si="279"/>
        <v>1</v>
      </c>
      <c r="G330" s="59" t="s">
        <v>42</v>
      </c>
      <c r="H330" s="39">
        <f t="shared" si="280"/>
        <v>101.01</v>
      </c>
      <c r="I330" s="36">
        <f t="shared" si="281"/>
        <v>101.01</v>
      </c>
      <c r="J330" s="33">
        <f t="shared" si="282"/>
        <v>2.8860000000000001</v>
      </c>
      <c r="K330" s="39">
        <f t="shared" si="283"/>
        <v>157.99</v>
      </c>
      <c r="L330" s="36">
        <f t="shared" si="284"/>
        <v>157.99</v>
      </c>
      <c r="M330" s="36">
        <f t="shared" si="285"/>
        <v>259</v>
      </c>
      <c r="N330" s="49">
        <f t="shared" si="286"/>
        <v>259</v>
      </c>
      <c r="O330" s="46"/>
      <c r="R330" s="6">
        <v>259</v>
      </c>
    </row>
    <row r="331" spans="1:18" s="1" customFormat="1">
      <c r="A331" s="26">
        <f>IF(F331&lt;&gt;"",1+MAX($A$5:A330),"")</f>
        <v>231</v>
      </c>
      <c r="B331" s="20"/>
      <c r="C331" s="61" t="s">
        <v>294</v>
      </c>
      <c r="D331" s="58">
        <v>1</v>
      </c>
      <c r="E331" s="57">
        <v>0</v>
      </c>
      <c r="F331" s="58">
        <f t="shared" si="279"/>
        <v>1</v>
      </c>
      <c r="G331" s="59" t="s">
        <v>42</v>
      </c>
      <c r="H331" s="39">
        <f t="shared" si="280"/>
        <v>351</v>
      </c>
      <c r="I331" s="36">
        <f t="shared" si="281"/>
        <v>351</v>
      </c>
      <c r="J331" s="33">
        <f t="shared" si="282"/>
        <v>10.028571428571428</v>
      </c>
      <c r="K331" s="39">
        <f t="shared" si="283"/>
        <v>549</v>
      </c>
      <c r="L331" s="36">
        <f t="shared" si="284"/>
        <v>549</v>
      </c>
      <c r="M331" s="36">
        <f t="shared" si="285"/>
        <v>900</v>
      </c>
      <c r="N331" s="49">
        <f t="shared" si="286"/>
        <v>900</v>
      </c>
      <c r="O331" s="46"/>
      <c r="R331" s="6">
        <v>900</v>
      </c>
    </row>
    <row r="332" spans="1:18" s="1" customFormat="1">
      <c r="A332" s="26">
        <f>IF(F332&lt;&gt;"",1+MAX($A$5:A331),"")</f>
        <v>232</v>
      </c>
      <c r="B332" s="20"/>
      <c r="C332" s="61" t="s">
        <v>295</v>
      </c>
      <c r="D332" s="58">
        <v>3</v>
      </c>
      <c r="E332" s="57">
        <v>0</v>
      </c>
      <c r="F332" s="58">
        <f t="shared" si="279"/>
        <v>3</v>
      </c>
      <c r="G332" s="59" t="s">
        <v>42</v>
      </c>
      <c r="H332" s="39">
        <f t="shared" si="280"/>
        <v>156</v>
      </c>
      <c r="I332" s="36">
        <f t="shared" si="281"/>
        <v>468</v>
      </c>
      <c r="J332" s="33">
        <f t="shared" si="282"/>
        <v>13.371428571428572</v>
      </c>
      <c r="K332" s="39">
        <f t="shared" si="283"/>
        <v>244</v>
      </c>
      <c r="L332" s="36">
        <f t="shared" si="284"/>
        <v>732</v>
      </c>
      <c r="M332" s="36">
        <f t="shared" si="285"/>
        <v>400</v>
      </c>
      <c r="N332" s="49">
        <f t="shared" si="286"/>
        <v>1200</v>
      </c>
      <c r="O332" s="46"/>
      <c r="R332" s="6">
        <v>400</v>
      </c>
    </row>
    <row r="333" spans="1:18" s="1" customFormat="1">
      <c r="A333" s="26">
        <f>IF(F333&lt;&gt;"",1+MAX($A$5:A332),"")</f>
        <v>233</v>
      </c>
      <c r="B333" s="20"/>
      <c r="C333" s="61" t="s">
        <v>296</v>
      </c>
      <c r="D333" s="58">
        <v>1</v>
      </c>
      <c r="E333" s="57">
        <v>0</v>
      </c>
      <c r="F333" s="58">
        <f t="shared" si="279"/>
        <v>1</v>
      </c>
      <c r="G333" s="59" t="s">
        <v>42</v>
      </c>
      <c r="H333" s="39">
        <f t="shared" si="280"/>
        <v>206.70000000000002</v>
      </c>
      <c r="I333" s="36">
        <f t="shared" si="281"/>
        <v>206.70000000000002</v>
      </c>
      <c r="J333" s="33">
        <f t="shared" si="282"/>
        <v>5.9057142857142866</v>
      </c>
      <c r="K333" s="39">
        <f t="shared" si="283"/>
        <v>323.3</v>
      </c>
      <c r="L333" s="36">
        <f t="shared" si="284"/>
        <v>323.3</v>
      </c>
      <c r="M333" s="36">
        <f t="shared" si="285"/>
        <v>530</v>
      </c>
      <c r="N333" s="49">
        <f t="shared" si="286"/>
        <v>530</v>
      </c>
      <c r="O333" s="46"/>
      <c r="R333" s="6">
        <v>530</v>
      </c>
    </row>
    <row r="334" spans="1:18" s="1" customFormat="1">
      <c r="A334" s="26">
        <f>IF(F334&lt;&gt;"",1+MAX($A$5:A333),"")</f>
        <v>234</v>
      </c>
      <c r="B334" s="20"/>
      <c r="C334" s="61" t="s">
        <v>297</v>
      </c>
      <c r="D334" s="58">
        <v>4</v>
      </c>
      <c r="E334" s="57">
        <v>0</v>
      </c>
      <c r="F334" s="58">
        <f t="shared" si="279"/>
        <v>4</v>
      </c>
      <c r="G334" s="59" t="s">
        <v>42</v>
      </c>
      <c r="H334" s="39">
        <f t="shared" si="280"/>
        <v>156</v>
      </c>
      <c r="I334" s="36">
        <f t="shared" si="281"/>
        <v>624</v>
      </c>
      <c r="J334" s="33">
        <f t="shared" si="282"/>
        <v>17.828571428571429</v>
      </c>
      <c r="K334" s="39">
        <f t="shared" si="283"/>
        <v>244</v>
      </c>
      <c r="L334" s="36">
        <f t="shared" si="284"/>
        <v>976</v>
      </c>
      <c r="M334" s="36">
        <f t="shared" si="285"/>
        <v>400</v>
      </c>
      <c r="N334" s="49">
        <f t="shared" si="286"/>
        <v>1600</v>
      </c>
      <c r="O334" s="46"/>
      <c r="R334" s="6">
        <v>400</v>
      </c>
    </row>
    <row r="335" spans="1:18" s="1" customFormat="1">
      <c r="A335" s="26">
        <f>IF(F335&lt;&gt;"",1+MAX($A$5:A334),"")</f>
        <v>235</v>
      </c>
      <c r="B335" s="20"/>
      <c r="C335" s="61" t="s">
        <v>298</v>
      </c>
      <c r="D335" s="58">
        <v>1</v>
      </c>
      <c r="E335" s="57">
        <v>0</v>
      </c>
      <c r="F335" s="58">
        <f t="shared" si="279"/>
        <v>1</v>
      </c>
      <c r="G335" s="59" t="s">
        <v>42</v>
      </c>
      <c r="H335" s="39">
        <f t="shared" si="280"/>
        <v>156</v>
      </c>
      <c r="I335" s="36">
        <f t="shared" si="281"/>
        <v>156</v>
      </c>
      <c r="J335" s="33">
        <f t="shared" si="282"/>
        <v>4.4571428571428573</v>
      </c>
      <c r="K335" s="39">
        <f t="shared" si="283"/>
        <v>244</v>
      </c>
      <c r="L335" s="36">
        <f t="shared" si="284"/>
        <v>244</v>
      </c>
      <c r="M335" s="36">
        <f t="shared" si="285"/>
        <v>400</v>
      </c>
      <c r="N335" s="49">
        <f t="shared" si="286"/>
        <v>400</v>
      </c>
      <c r="O335" s="46"/>
      <c r="R335" s="6">
        <v>400</v>
      </c>
    </row>
    <row r="336" spans="1:18" s="1" customFormat="1">
      <c r="A336" s="26">
        <f>IF(F336&lt;&gt;"",1+MAX($A$5:A335),"")</f>
        <v>236</v>
      </c>
      <c r="B336" s="20"/>
      <c r="C336" s="61" t="s">
        <v>299</v>
      </c>
      <c r="D336" s="58">
        <v>4</v>
      </c>
      <c r="E336" s="57">
        <v>0</v>
      </c>
      <c r="F336" s="58">
        <f t="shared" si="279"/>
        <v>4</v>
      </c>
      <c r="G336" s="59" t="s">
        <v>42</v>
      </c>
      <c r="H336" s="39">
        <f t="shared" si="280"/>
        <v>156</v>
      </c>
      <c r="I336" s="36">
        <f t="shared" si="281"/>
        <v>624</v>
      </c>
      <c r="J336" s="33">
        <f t="shared" si="282"/>
        <v>17.828571428571429</v>
      </c>
      <c r="K336" s="39">
        <f t="shared" si="283"/>
        <v>244</v>
      </c>
      <c r="L336" s="36">
        <f t="shared" si="284"/>
        <v>976</v>
      </c>
      <c r="M336" s="36">
        <f t="shared" si="285"/>
        <v>400</v>
      </c>
      <c r="N336" s="49">
        <f t="shared" si="286"/>
        <v>1600</v>
      </c>
      <c r="O336" s="46"/>
      <c r="R336" s="6">
        <v>400</v>
      </c>
    </row>
    <row r="337" spans="1:18" s="1" customFormat="1">
      <c r="A337" s="26">
        <f>IF(F337&lt;&gt;"",1+MAX($A$5:A336),"")</f>
        <v>237</v>
      </c>
      <c r="B337" s="20"/>
      <c r="C337" s="61" t="s">
        <v>300</v>
      </c>
      <c r="D337" s="58">
        <v>1</v>
      </c>
      <c r="E337" s="57">
        <v>0</v>
      </c>
      <c r="F337" s="58">
        <f t="shared" si="279"/>
        <v>1</v>
      </c>
      <c r="G337" s="59" t="s">
        <v>42</v>
      </c>
      <c r="H337" s="39">
        <f t="shared" si="280"/>
        <v>156</v>
      </c>
      <c r="I337" s="36">
        <f t="shared" si="281"/>
        <v>156</v>
      </c>
      <c r="J337" s="33">
        <f t="shared" si="282"/>
        <v>4.4571428571428573</v>
      </c>
      <c r="K337" s="39">
        <f t="shared" si="283"/>
        <v>244</v>
      </c>
      <c r="L337" s="36">
        <f t="shared" si="284"/>
        <v>244</v>
      </c>
      <c r="M337" s="36">
        <f t="shared" si="285"/>
        <v>400</v>
      </c>
      <c r="N337" s="49">
        <f t="shared" si="286"/>
        <v>400</v>
      </c>
      <c r="O337" s="46"/>
      <c r="R337" s="6">
        <v>400</v>
      </c>
    </row>
    <row r="338" spans="1:18" s="1" customFormat="1">
      <c r="A338" s="26">
        <f>IF(F338&lt;&gt;"",1+MAX($A$5:A337),"")</f>
        <v>238</v>
      </c>
      <c r="B338" s="20"/>
      <c r="C338" s="61" t="s">
        <v>301</v>
      </c>
      <c r="D338" s="58">
        <v>1</v>
      </c>
      <c r="E338" s="57">
        <v>0</v>
      </c>
      <c r="F338" s="58">
        <f t="shared" si="279"/>
        <v>1</v>
      </c>
      <c r="G338" s="59" t="s">
        <v>42</v>
      </c>
      <c r="H338" s="39">
        <f t="shared" si="280"/>
        <v>156</v>
      </c>
      <c r="I338" s="36">
        <f t="shared" si="281"/>
        <v>156</v>
      </c>
      <c r="J338" s="33">
        <f t="shared" si="282"/>
        <v>4.4571428571428573</v>
      </c>
      <c r="K338" s="39">
        <f t="shared" si="283"/>
        <v>244</v>
      </c>
      <c r="L338" s="36">
        <f t="shared" si="284"/>
        <v>244</v>
      </c>
      <c r="M338" s="36">
        <f t="shared" si="285"/>
        <v>400</v>
      </c>
      <c r="N338" s="49">
        <f t="shared" si="286"/>
        <v>400</v>
      </c>
      <c r="O338" s="46"/>
      <c r="R338" s="6">
        <v>400</v>
      </c>
    </row>
    <row r="339" spans="1:18" s="1" customFormat="1">
      <c r="A339" s="26">
        <f>IF(F339&lt;&gt;"",1+MAX($A$5:A338),"")</f>
        <v>239</v>
      </c>
      <c r="B339" s="20"/>
      <c r="C339" s="61" t="s">
        <v>302</v>
      </c>
      <c r="D339" s="58">
        <v>2</v>
      </c>
      <c r="E339" s="57">
        <v>0</v>
      </c>
      <c r="F339" s="58">
        <f t="shared" si="279"/>
        <v>2</v>
      </c>
      <c r="G339" s="59" t="s">
        <v>42</v>
      </c>
      <c r="H339" s="39">
        <f t="shared" si="280"/>
        <v>156</v>
      </c>
      <c r="I339" s="36">
        <f t="shared" si="281"/>
        <v>312</v>
      </c>
      <c r="J339" s="33">
        <f t="shared" si="282"/>
        <v>8.9142857142857146</v>
      </c>
      <c r="K339" s="39">
        <f t="shared" si="283"/>
        <v>244</v>
      </c>
      <c r="L339" s="36">
        <f t="shared" si="284"/>
        <v>488</v>
      </c>
      <c r="M339" s="36">
        <f t="shared" si="285"/>
        <v>400</v>
      </c>
      <c r="N339" s="49">
        <f t="shared" si="286"/>
        <v>800</v>
      </c>
      <c r="O339" s="46"/>
      <c r="R339" s="6">
        <v>400</v>
      </c>
    </row>
    <row r="340" spans="1:18" s="1" customFormat="1">
      <c r="A340" s="26">
        <f>IF(F340&lt;&gt;"",1+MAX($A$5:A339),"")</f>
        <v>240</v>
      </c>
      <c r="B340" s="20"/>
      <c r="C340" s="61" t="s">
        <v>303</v>
      </c>
      <c r="D340" s="58">
        <v>1</v>
      </c>
      <c r="E340" s="57">
        <v>0</v>
      </c>
      <c r="F340" s="58">
        <f t="shared" si="279"/>
        <v>1</v>
      </c>
      <c r="G340" s="59" t="s">
        <v>42</v>
      </c>
      <c r="H340" s="39">
        <f t="shared" si="280"/>
        <v>156</v>
      </c>
      <c r="I340" s="36">
        <f t="shared" si="281"/>
        <v>156</v>
      </c>
      <c r="J340" s="33">
        <f t="shared" si="282"/>
        <v>4.4571428571428573</v>
      </c>
      <c r="K340" s="39">
        <f t="shared" si="283"/>
        <v>244</v>
      </c>
      <c r="L340" s="36">
        <f t="shared" si="284"/>
        <v>244</v>
      </c>
      <c r="M340" s="36">
        <f t="shared" si="285"/>
        <v>400</v>
      </c>
      <c r="N340" s="49">
        <f t="shared" si="286"/>
        <v>400</v>
      </c>
      <c r="O340" s="46"/>
      <c r="R340" s="6">
        <v>400</v>
      </c>
    </row>
    <row r="341" spans="1:18" s="1" customFormat="1">
      <c r="A341" s="26">
        <f>IF(F341&lt;&gt;"",1+MAX($A$5:A340),"")</f>
        <v>241</v>
      </c>
      <c r="B341" s="20"/>
      <c r="C341" s="61" t="s">
        <v>304</v>
      </c>
      <c r="D341" s="58">
        <v>8</v>
      </c>
      <c r="E341" s="57">
        <v>0</v>
      </c>
      <c r="F341" s="58">
        <f t="shared" si="279"/>
        <v>8</v>
      </c>
      <c r="G341" s="59" t="s">
        <v>42</v>
      </c>
      <c r="H341" s="39">
        <f t="shared" si="280"/>
        <v>35.1</v>
      </c>
      <c r="I341" s="36">
        <f t="shared" si="281"/>
        <v>280.8</v>
      </c>
      <c r="J341" s="33">
        <f t="shared" si="282"/>
        <v>8.0228571428571431</v>
      </c>
      <c r="K341" s="39">
        <f t="shared" si="283"/>
        <v>54.9</v>
      </c>
      <c r="L341" s="36">
        <f t="shared" si="284"/>
        <v>439.2</v>
      </c>
      <c r="M341" s="36">
        <f t="shared" si="285"/>
        <v>90</v>
      </c>
      <c r="N341" s="49">
        <f t="shared" si="286"/>
        <v>720</v>
      </c>
      <c r="O341" s="46"/>
      <c r="R341" s="6">
        <v>90</v>
      </c>
    </row>
    <row r="342" spans="1:18" s="1" customFormat="1">
      <c r="A342" s="26">
        <f>IF(F342&lt;&gt;"",1+MAX($A$5:A341),"")</f>
        <v>242</v>
      </c>
      <c r="B342" s="20"/>
      <c r="C342" s="61" t="s">
        <v>305</v>
      </c>
      <c r="D342" s="58">
        <v>4</v>
      </c>
      <c r="E342" s="57">
        <v>0</v>
      </c>
      <c r="F342" s="58">
        <f t="shared" si="279"/>
        <v>4</v>
      </c>
      <c r="G342" s="59" t="s">
        <v>42</v>
      </c>
      <c r="H342" s="39">
        <f t="shared" si="280"/>
        <v>144.30000000000001</v>
      </c>
      <c r="I342" s="36">
        <f t="shared" si="281"/>
        <v>577.20000000000005</v>
      </c>
      <c r="J342" s="33">
        <f t="shared" si="282"/>
        <v>16.491428571428571</v>
      </c>
      <c r="K342" s="39">
        <f t="shared" si="283"/>
        <v>225.7</v>
      </c>
      <c r="L342" s="36">
        <f t="shared" si="284"/>
        <v>902.8</v>
      </c>
      <c r="M342" s="36">
        <f t="shared" si="285"/>
        <v>370</v>
      </c>
      <c r="N342" s="49">
        <f t="shared" si="286"/>
        <v>1480</v>
      </c>
      <c r="O342" s="46"/>
      <c r="R342" s="6">
        <v>370</v>
      </c>
    </row>
    <row r="343" spans="1:18" s="1" customFormat="1">
      <c r="A343" s="26">
        <f>IF(F343&lt;&gt;"",1+MAX($A$5:A342),"")</f>
        <v>243</v>
      </c>
      <c r="B343" s="20"/>
      <c r="C343" s="61" t="s">
        <v>306</v>
      </c>
      <c r="D343" s="58">
        <v>2</v>
      </c>
      <c r="E343" s="57">
        <v>0</v>
      </c>
      <c r="F343" s="58">
        <f t="shared" si="279"/>
        <v>2</v>
      </c>
      <c r="G343" s="59" t="s">
        <v>42</v>
      </c>
      <c r="H343" s="39">
        <f t="shared" si="280"/>
        <v>175.5</v>
      </c>
      <c r="I343" s="36">
        <f t="shared" si="281"/>
        <v>351</v>
      </c>
      <c r="J343" s="33">
        <f t="shared" si="282"/>
        <v>10.028571428571428</v>
      </c>
      <c r="K343" s="39">
        <f t="shared" si="283"/>
        <v>274.5</v>
      </c>
      <c r="L343" s="36">
        <f t="shared" si="284"/>
        <v>549</v>
      </c>
      <c r="M343" s="36">
        <f t="shared" si="285"/>
        <v>450</v>
      </c>
      <c r="N343" s="49">
        <f t="shared" si="286"/>
        <v>900</v>
      </c>
      <c r="O343" s="46"/>
      <c r="R343" s="6">
        <v>450</v>
      </c>
    </row>
    <row r="344" spans="1:18" s="1" customFormat="1">
      <c r="A344" s="26" t="str">
        <f>IF(F344&lt;&gt;"",1+MAX($A$5:A343),"")</f>
        <v/>
      </c>
      <c r="B344" s="20"/>
      <c r="C344" s="61"/>
      <c r="D344" s="58"/>
      <c r="E344" s="57"/>
      <c r="F344" s="58"/>
      <c r="G344" s="59"/>
      <c r="H344" s="60"/>
      <c r="I344" s="60"/>
      <c r="J344" s="60"/>
      <c r="K344" s="60"/>
      <c r="L344" s="60"/>
      <c r="M344" s="60"/>
      <c r="N344" s="64"/>
      <c r="O344" s="46"/>
      <c r="R344" s="6"/>
    </row>
    <row r="345" spans="1:18" s="96" customFormat="1" ht="15.75">
      <c r="A345" s="90" t="str">
        <f>IF(F345&lt;&gt;"",1+MAX(#REF!),"")</f>
        <v/>
      </c>
      <c r="B345" s="91"/>
      <c r="C345" s="92" t="s">
        <v>307</v>
      </c>
      <c r="D345" s="93"/>
      <c r="E345" s="93"/>
      <c r="F345" s="93"/>
      <c r="G345" s="93"/>
      <c r="H345" s="94"/>
      <c r="I345" s="94"/>
      <c r="J345" s="94"/>
      <c r="K345" s="94"/>
      <c r="L345" s="94"/>
      <c r="M345" s="94"/>
      <c r="N345" s="93"/>
      <c r="O345" s="95">
        <f>SUM(N346:N390)</f>
        <v>77019</v>
      </c>
      <c r="R345" s="98"/>
    </row>
    <row r="346" spans="1:18" s="1" customFormat="1">
      <c r="A346" s="26"/>
      <c r="B346" s="20"/>
      <c r="C346" s="61"/>
      <c r="D346" s="61"/>
      <c r="E346" s="57"/>
      <c r="F346" s="58"/>
      <c r="G346" s="59"/>
      <c r="H346" s="60"/>
      <c r="I346" s="60"/>
      <c r="J346" s="60"/>
      <c r="K346" s="60"/>
      <c r="L346" s="60"/>
      <c r="M346" s="60"/>
      <c r="N346" s="64"/>
      <c r="O346" s="46"/>
      <c r="R346" s="6"/>
    </row>
    <row r="347" spans="1:18" s="1" customFormat="1">
      <c r="A347" s="26" t="str">
        <f>IF(F347&lt;&gt;"",1+MAX($A$5:A346),"")</f>
        <v/>
      </c>
      <c r="B347" s="20"/>
      <c r="C347" s="65" t="s">
        <v>308</v>
      </c>
      <c r="D347" s="61"/>
      <c r="E347" s="57"/>
      <c r="F347" s="58"/>
      <c r="G347" s="59"/>
      <c r="H347" s="60"/>
      <c r="I347" s="60"/>
      <c r="J347" s="60"/>
      <c r="K347" s="60"/>
      <c r="L347" s="60"/>
      <c r="M347" s="60"/>
      <c r="N347" s="64"/>
      <c r="O347" s="46"/>
      <c r="R347" s="6"/>
    </row>
    <row r="348" spans="1:18" s="1" customFormat="1" ht="30">
      <c r="A348" s="26">
        <f>IF(F348&lt;&gt;"",1+MAX($A$5:A347),"")</f>
        <v>244</v>
      </c>
      <c r="B348" s="20"/>
      <c r="C348" s="55" t="s">
        <v>309</v>
      </c>
      <c r="D348" s="58">
        <v>16</v>
      </c>
      <c r="E348" s="57">
        <v>0</v>
      </c>
      <c r="F348" s="58">
        <f t="shared" ref="F348:F358" si="287">D348*(1+E348)</f>
        <v>16</v>
      </c>
      <c r="G348" s="59" t="s">
        <v>42</v>
      </c>
      <c r="H348" s="39">
        <f t="shared" ref="H348:H358" si="288">R348*0.39</f>
        <v>198.9</v>
      </c>
      <c r="I348" s="36">
        <f t="shared" ref="I348:I358" si="289">H348*F348</f>
        <v>3182.4</v>
      </c>
      <c r="J348" s="33">
        <f t="shared" ref="J348:J358" si="290">I348/35</f>
        <v>90.925714285714292</v>
      </c>
      <c r="K348" s="39">
        <f t="shared" ref="K348:K358" si="291">R348*0.61</f>
        <v>311.09999999999997</v>
      </c>
      <c r="L348" s="36">
        <f t="shared" ref="L348:L358" si="292">K348*F348</f>
        <v>4977.5999999999995</v>
      </c>
      <c r="M348" s="36">
        <f t="shared" ref="M348:M358" si="293">H348+K348</f>
        <v>510</v>
      </c>
      <c r="N348" s="49">
        <f t="shared" ref="N348:N358" si="294">M348*F348</f>
        <v>8160</v>
      </c>
      <c r="O348" s="46"/>
      <c r="R348" s="6">
        <v>510</v>
      </c>
    </row>
    <row r="349" spans="1:18" s="1" customFormat="1">
      <c r="A349" s="26">
        <f>IF(F349&lt;&gt;"",1+MAX($A$5:A348),"")</f>
        <v>245</v>
      </c>
      <c r="B349" s="20"/>
      <c r="C349" s="55" t="s">
        <v>310</v>
      </c>
      <c r="D349" s="58">
        <v>24</v>
      </c>
      <c r="E349" s="57">
        <v>0</v>
      </c>
      <c r="F349" s="58">
        <f t="shared" si="287"/>
        <v>24</v>
      </c>
      <c r="G349" s="59" t="s">
        <v>42</v>
      </c>
      <c r="H349" s="39">
        <f t="shared" si="288"/>
        <v>152.1</v>
      </c>
      <c r="I349" s="36">
        <f t="shared" si="289"/>
        <v>3650.3999999999996</v>
      </c>
      <c r="J349" s="33">
        <f t="shared" si="290"/>
        <v>104.29714285714284</v>
      </c>
      <c r="K349" s="39">
        <f t="shared" si="291"/>
        <v>237.9</v>
      </c>
      <c r="L349" s="36">
        <f t="shared" si="292"/>
        <v>5709.6</v>
      </c>
      <c r="M349" s="36">
        <f t="shared" si="293"/>
        <v>390</v>
      </c>
      <c r="N349" s="49">
        <f t="shared" si="294"/>
        <v>9360</v>
      </c>
      <c r="O349" s="46"/>
      <c r="R349" s="6">
        <v>390</v>
      </c>
    </row>
    <row r="350" spans="1:18" s="1" customFormat="1">
      <c r="A350" s="26">
        <f>IF(F350&lt;&gt;"",1+MAX($A$5:A349),"")</f>
        <v>246</v>
      </c>
      <c r="B350" s="20"/>
      <c r="C350" s="55" t="s">
        <v>311</v>
      </c>
      <c r="D350" s="58">
        <v>11</v>
      </c>
      <c r="E350" s="57">
        <v>0</v>
      </c>
      <c r="F350" s="58">
        <f t="shared" si="287"/>
        <v>11</v>
      </c>
      <c r="G350" s="59" t="s">
        <v>42</v>
      </c>
      <c r="H350" s="39">
        <f t="shared" si="288"/>
        <v>156</v>
      </c>
      <c r="I350" s="36">
        <f t="shared" si="289"/>
        <v>1716</v>
      </c>
      <c r="J350" s="33">
        <f t="shared" si="290"/>
        <v>49.028571428571432</v>
      </c>
      <c r="K350" s="39">
        <f t="shared" si="291"/>
        <v>244</v>
      </c>
      <c r="L350" s="36">
        <f t="shared" si="292"/>
        <v>2684</v>
      </c>
      <c r="M350" s="36">
        <f t="shared" si="293"/>
        <v>400</v>
      </c>
      <c r="N350" s="49">
        <f t="shared" si="294"/>
        <v>4400</v>
      </c>
      <c r="O350" s="46"/>
      <c r="R350" s="6">
        <v>400</v>
      </c>
    </row>
    <row r="351" spans="1:18" s="1" customFormat="1">
      <c r="A351" s="26">
        <f>IF(F351&lt;&gt;"",1+MAX($A$5:A350),"")</f>
        <v>247</v>
      </c>
      <c r="B351" s="20"/>
      <c r="C351" s="55" t="s">
        <v>312</v>
      </c>
      <c r="D351" s="58">
        <v>5</v>
      </c>
      <c r="E351" s="57">
        <v>0</v>
      </c>
      <c r="F351" s="58">
        <f t="shared" si="287"/>
        <v>5</v>
      </c>
      <c r="G351" s="59" t="s">
        <v>42</v>
      </c>
      <c r="H351" s="39">
        <f t="shared" si="288"/>
        <v>175.5</v>
      </c>
      <c r="I351" s="36">
        <f t="shared" si="289"/>
        <v>877.5</v>
      </c>
      <c r="J351" s="33">
        <f t="shared" si="290"/>
        <v>25.071428571428573</v>
      </c>
      <c r="K351" s="39">
        <f t="shared" si="291"/>
        <v>274.5</v>
      </c>
      <c r="L351" s="36">
        <f t="shared" si="292"/>
        <v>1372.5</v>
      </c>
      <c r="M351" s="36">
        <f t="shared" si="293"/>
        <v>450</v>
      </c>
      <c r="N351" s="49">
        <f t="shared" si="294"/>
        <v>2250</v>
      </c>
      <c r="O351" s="46"/>
      <c r="R351" s="6">
        <v>450</v>
      </c>
    </row>
    <row r="352" spans="1:18" s="1" customFormat="1">
      <c r="A352" s="26">
        <f>IF(F352&lt;&gt;"",1+MAX($A$5:A351),"")</f>
        <v>248</v>
      </c>
      <c r="B352" s="20"/>
      <c r="C352" s="55" t="s">
        <v>313</v>
      </c>
      <c r="D352" s="58">
        <v>5</v>
      </c>
      <c r="E352" s="57">
        <v>0</v>
      </c>
      <c r="F352" s="58">
        <f t="shared" si="287"/>
        <v>5</v>
      </c>
      <c r="G352" s="59" t="s">
        <v>42</v>
      </c>
      <c r="H352" s="39">
        <f t="shared" si="288"/>
        <v>234</v>
      </c>
      <c r="I352" s="36">
        <f t="shared" si="289"/>
        <v>1170</v>
      </c>
      <c r="J352" s="33">
        <f t="shared" si="290"/>
        <v>33.428571428571431</v>
      </c>
      <c r="K352" s="39">
        <f t="shared" si="291"/>
        <v>366</v>
      </c>
      <c r="L352" s="36">
        <f t="shared" si="292"/>
        <v>1830</v>
      </c>
      <c r="M352" s="36">
        <f t="shared" si="293"/>
        <v>600</v>
      </c>
      <c r="N352" s="49">
        <f t="shared" si="294"/>
        <v>3000</v>
      </c>
      <c r="O352" s="46"/>
      <c r="R352" s="6">
        <v>600</v>
      </c>
    </row>
    <row r="353" spans="1:18" s="1" customFormat="1">
      <c r="A353" s="26">
        <f>IF(F353&lt;&gt;"",1+MAX($A$5:A352),"")</f>
        <v>249</v>
      </c>
      <c r="B353" s="20"/>
      <c r="C353" s="55" t="s">
        <v>314</v>
      </c>
      <c r="D353" s="58">
        <v>14</v>
      </c>
      <c r="E353" s="57">
        <v>0</v>
      </c>
      <c r="F353" s="58">
        <f t="shared" si="287"/>
        <v>14</v>
      </c>
      <c r="G353" s="59" t="s">
        <v>42</v>
      </c>
      <c r="H353" s="39">
        <f t="shared" si="288"/>
        <v>35.1</v>
      </c>
      <c r="I353" s="36">
        <f t="shared" si="289"/>
        <v>491.40000000000003</v>
      </c>
      <c r="J353" s="33">
        <f t="shared" si="290"/>
        <v>14.040000000000001</v>
      </c>
      <c r="K353" s="39">
        <f t="shared" si="291"/>
        <v>54.9</v>
      </c>
      <c r="L353" s="36">
        <f t="shared" si="292"/>
        <v>768.6</v>
      </c>
      <c r="M353" s="36">
        <f t="shared" si="293"/>
        <v>90</v>
      </c>
      <c r="N353" s="49">
        <f t="shared" si="294"/>
        <v>1260</v>
      </c>
      <c r="O353" s="46"/>
      <c r="R353" s="6">
        <v>90</v>
      </c>
    </row>
    <row r="354" spans="1:18" s="1" customFormat="1">
      <c r="A354" s="26">
        <f>IF(F354&lt;&gt;"",1+MAX($A$5:A353),"")</f>
        <v>250</v>
      </c>
      <c r="B354" s="20"/>
      <c r="C354" s="55" t="s">
        <v>315</v>
      </c>
      <c r="D354" s="58">
        <v>7</v>
      </c>
      <c r="E354" s="57">
        <v>0</v>
      </c>
      <c r="F354" s="58">
        <f t="shared" si="287"/>
        <v>7</v>
      </c>
      <c r="G354" s="59" t="s">
        <v>42</v>
      </c>
      <c r="H354" s="39">
        <f t="shared" si="288"/>
        <v>163.41</v>
      </c>
      <c r="I354" s="36">
        <f t="shared" si="289"/>
        <v>1143.8699999999999</v>
      </c>
      <c r="J354" s="33">
        <f t="shared" si="290"/>
        <v>32.681999999999995</v>
      </c>
      <c r="K354" s="39">
        <f t="shared" si="291"/>
        <v>255.59</v>
      </c>
      <c r="L354" s="36">
        <f t="shared" si="292"/>
        <v>1789.13</v>
      </c>
      <c r="M354" s="36">
        <f t="shared" si="293"/>
        <v>419</v>
      </c>
      <c r="N354" s="49">
        <f t="shared" si="294"/>
        <v>2933</v>
      </c>
      <c r="O354" s="46"/>
      <c r="R354" s="6">
        <v>419</v>
      </c>
    </row>
    <row r="355" spans="1:18" s="1" customFormat="1">
      <c r="A355" s="26">
        <f>IF(F355&lt;&gt;"",1+MAX($A$5:A354),"")</f>
        <v>251</v>
      </c>
      <c r="B355" s="20"/>
      <c r="C355" s="55" t="s">
        <v>316</v>
      </c>
      <c r="D355" s="58">
        <v>7</v>
      </c>
      <c r="E355" s="57">
        <v>0</v>
      </c>
      <c r="F355" s="58">
        <f t="shared" si="287"/>
        <v>7</v>
      </c>
      <c r="G355" s="59" t="s">
        <v>42</v>
      </c>
      <c r="H355" s="39">
        <f t="shared" si="288"/>
        <v>128.70000000000002</v>
      </c>
      <c r="I355" s="36">
        <f t="shared" si="289"/>
        <v>900.90000000000009</v>
      </c>
      <c r="J355" s="33">
        <f t="shared" si="290"/>
        <v>25.740000000000002</v>
      </c>
      <c r="K355" s="39">
        <f t="shared" si="291"/>
        <v>201.29999999999998</v>
      </c>
      <c r="L355" s="36">
        <f t="shared" si="292"/>
        <v>1409.1</v>
      </c>
      <c r="M355" s="36">
        <f t="shared" si="293"/>
        <v>330</v>
      </c>
      <c r="N355" s="49">
        <f t="shared" si="294"/>
        <v>2310</v>
      </c>
      <c r="O355" s="46"/>
      <c r="R355" s="6">
        <v>330</v>
      </c>
    </row>
    <row r="356" spans="1:18" s="1" customFormat="1">
      <c r="A356" s="26">
        <f>IF(F356&lt;&gt;"",1+MAX($A$5:A355),"")</f>
        <v>252</v>
      </c>
      <c r="B356" s="20"/>
      <c r="C356" s="55" t="s">
        <v>317</v>
      </c>
      <c r="D356" s="58">
        <v>1</v>
      </c>
      <c r="E356" s="57">
        <v>0</v>
      </c>
      <c r="F356" s="58">
        <f t="shared" si="287"/>
        <v>1</v>
      </c>
      <c r="G356" s="59" t="s">
        <v>42</v>
      </c>
      <c r="H356" s="39">
        <f t="shared" si="288"/>
        <v>351</v>
      </c>
      <c r="I356" s="36">
        <f t="shared" si="289"/>
        <v>351</v>
      </c>
      <c r="J356" s="33">
        <f t="shared" si="290"/>
        <v>10.028571428571428</v>
      </c>
      <c r="K356" s="39">
        <f t="shared" si="291"/>
        <v>549</v>
      </c>
      <c r="L356" s="36">
        <f t="shared" si="292"/>
        <v>549</v>
      </c>
      <c r="M356" s="36">
        <f t="shared" si="293"/>
        <v>900</v>
      </c>
      <c r="N356" s="49">
        <f t="shared" si="294"/>
        <v>900</v>
      </c>
      <c r="O356" s="46"/>
      <c r="R356" s="6">
        <v>900</v>
      </c>
    </row>
    <row r="357" spans="1:18" s="1" customFormat="1">
      <c r="A357" s="26">
        <f>IF(F357&lt;&gt;"",1+MAX($A$5:A356),"")</f>
        <v>253</v>
      </c>
      <c r="B357" s="20"/>
      <c r="C357" s="55" t="s">
        <v>318</v>
      </c>
      <c r="D357" s="58">
        <v>2</v>
      </c>
      <c r="E357" s="57">
        <v>0</v>
      </c>
      <c r="F357" s="58">
        <f t="shared" si="287"/>
        <v>2</v>
      </c>
      <c r="G357" s="59" t="s">
        <v>42</v>
      </c>
      <c r="H357" s="39">
        <f t="shared" si="288"/>
        <v>206.70000000000002</v>
      </c>
      <c r="I357" s="36">
        <f t="shared" si="289"/>
        <v>413.40000000000003</v>
      </c>
      <c r="J357" s="33">
        <f t="shared" si="290"/>
        <v>11.811428571428573</v>
      </c>
      <c r="K357" s="39">
        <f t="shared" si="291"/>
        <v>323.3</v>
      </c>
      <c r="L357" s="36">
        <f t="shared" si="292"/>
        <v>646.6</v>
      </c>
      <c r="M357" s="36">
        <f t="shared" si="293"/>
        <v>530</v>
      </c>
      <c r="N357" s="49">
        <f t="shared" si="294"/>
        <v>1060</v>
      </c>
      <c r="O357" s="46"/>
      <c r="R357" s="6">
        <v>530</v>
      </c>
    </row>
    <row r="358" spans="1:18" s="1" customFormat="1">
      <c r="A358" s="26">
        <f>IF(F358&lt;&gt;"",1+MAX($A$5:A357),"")</f>
        <v>254</v>
      </c>
      <c r="B358" s="20"/>
      <c r="C358" s="55" t="s">
        <v>319</v>
      </c>
      <c r="D358" s="58">
        <v>2</v>
      </c>
      <c r="E358" s="57">
        <v>0</v>
      </c>
      <c r="F358" s="58">
        <f t="shared" si="287"/>
        <v>2</v>
      </c>
      <c r="G358" s="59" t="s">
        <v>42</v>
      </c>
      <c r="H358" s="39">
        <f t="shared" si="288"/>
        <v>132.6</v>
      </c>
      <c r="I358" s="36">
        <f t="shared" si="289"/>
        <v>265.2</v>
      </c>
      <c r="J358" s="33">
        <f t="shared" si="290"/>
        <v>7.5771428571428565</v>
      </c>
      <c r="K358" s="39">
        <f t="shared" si="291"/>
        <v>207.4</v>
      </c>
      <c r="L358" s="36">
        <f t="shared" si="292"/>
        <v>414.8</v>
      </c>
      <c r="M358" s="36">
        <f t="shared" si="293"/>
        <v>340</v>
      </c>
      <c r="N358" s="49">
        <f t="shared" si="294"/>
        <v>680</v>
      </c>
      <c r="O358" s="46"/>
      <c r="R358" s="6">
        <v>340</v>
      </c>
    </row>
    <row r="359" spans="1:18" s="1" customFormat="1">
      <c r="A359" s="26" t="str">
        <f>IF(F359&lt;&gt;"",1+MAX($A$5:A358),"")</f>
        <v/>
      </c>
      <c r="B359" s="20"/>
      <c r="C359" s="61"/>
      <c r="D359" s="61"/>
      <c r="E359" s="57"/>
      <c r="F359" s="58"/>
      <c r="G359" s="59"/>
      <c r="H359" s="60"/>
      <c r="I359" s="60"/>
      <c r="J359" s="60"/>
      <c r="K359" s="60"/>
      <c r="L359" s="60"/>
      <c r="M359" s="60"/>
      <c r="N359" s="64"/>
      <c r="O359" s="46"/>
      <c r="R359" s="6"/>
    </row>
    <row r="360" spans="1:18" s="1" customFormat="1">
      <c r="A360" s="26" t="str">
        <f>IF(F360&lt;&gt;"",1+MAX($A$5:A359),"")</f>
        <v/>
      </c>
      <c r="B360" s="20"/>
      <c r="C360" s="65" t="s">
        <v>320</v>
      </c>
      <c r="D360" s="61"/>
      <c r="E360" s="57"/>
      <c r="F360" s="58"/>
      <c r="G360" s="59"/>
      <c r="H360" s="60"/>
      <c r="I360" s="60"/>
      <c r="J360" s="60"/>
      <c r="K360" s="60"/>
      <c r="L360" s="60"/>
      <c r="M360" s="60"/>
      <c r="N360" s="64"/>
      <c r="O360" s="46"/>
      <c r="R360" s="6"/>
    </row>
    <row r="361" spans="1:18" s="1" customFormat="1">
      <c r="A361" s="26">
        <f>IF(F361&lt;&gt;"",1+MAX($A$5:A360),"")</f>
        <v>255</v>
      </c>
      <c r="B361" s="20"/>
      <c r="C361" s="61" t="s">
        <v>321</v>
      </c>
      <c r="D361" s="58">
        <v>26</v>
      </c>
      <c r="E361" s="57">
        <v>0</v>
      </c>
      <c r="F361" s="58">
        <f t="shared" ref="F361:F375" si="295">D361*(1+E361)</f>
        <v>26</v>
      </c>
      <c r="G361" s="59" t="s">
        <v>42</v>
      </c>
      <c r="H361" s="39">
        <f t="shared" ref="H361:H375" si="296">R361*0.39</f>
        <v>81.900000000000006</v>
      </c>
      <c r="I361" s="36">
        <f t="shared" ref="I361:I375" si="297">H361*F361</f>
        <v>2129.4</v>
      </c>
      <c r="J361" s="33">
        <f t="shared" ref="J361:J375" si="298">I361/35</f>
        <v>60.84</v>
      </c>
      <c r="K361" s="39">
        <f t="shared" ref="K361:K375" si="299">R361*0.61</f>
        <v>128.1</v>
      </c>
      <c r="L361" s="36">
        <f t="shared" ref="L361:L375" si="300">K361*F361</f>
        <v>3330.6</v>
      </c>
      <c r="M361" s="36">
        <f t="shared" ref="M361:M375" si="301">H361+K361</f>
        <v>210</v>
      </c>
      <c r="N361" s="49">
        <f t="shared" ref="N361:N375" si="302">M361*F361</f>
        <v>5460</v>
      </c>
      <c r="O361" s="46"/>
      <c r="R361" s="6">
        <v>210</v>
      </c>
    </row>
    <row r="362" spans="1:18" s="1" customFormat="1">
      <c r="A362" s="26">
        <f>IF(F362&lt;&gt;"",1+MAX($A$5:A361),"")</f>
        <v>256</v>
      </c>
      <c r="B362" s="20"/>
      <c r="C362" s="61" t="s">
        <v>322</v>
      </c>
      <c r="D362" s="58">
        <v>7</v>
      </c>
      <c r="E362" s="57">
        <v>0</v>
      </c>
      <c r="F362" s="58">
        <f t="shared" si="295"/>
        <v>7</v>
      </c>
      <c r="G362" s="59" t="s">
        <v>42</v>
      </c>
      <c r="H362" s="39">
        <f t="shared" si="296"/>
        <v>35.1</v>
      </c>
      <c r="I362" s="36">
        <f t="shared" si="297"/>
        <v>245.70000000000002</v>
      </c>
      <c r="J362" s="33">
        <f t="shared" si="298"/>
        <v>7.0200000000000005</v>
      </c>
      <c r="K362" s="39">
        <f t="shared" si="299"/>
        <v>54.9</v>
      </c>
      <c r="L362" s="36">
        <f t="shared" si="300"/>
        <v>384.3</v>
      </c>
      <c r="M362" s="36">
        <f t="shared" si="301"/>
        <v>90</v>
      </c>
      <c r="N362" s="49">
        <f t="shared" si="302"/>
        <v>630</v>
      </c>
      <c r="O362" s="46"/>
      <c r="R362" s="6">
        <v>90</v>
      </c>
    </row>
    <row r="363" spans="1:18" s="1" customFormat="1">
      <c r="A363" s="26">
        <f>IF(F363&lt;&gt;"",1+MAX($A$5:A362),"")</f>
        <v>257</v>
      </c>
      <c r="B363" s="20"/>
      <c r="C363" s="61" t="s">
        <v>323</v>
      </c>
      <c r="D363" s="58">
        <v>10</v>
      </c>
      <c r="E363" s="57">
        <v>0</v>
      </c>
      <c r="F363" s="58">
        <f t="shared" si="295"/>
        <v>10</v>
      </c>
      <c r="G363" s="59" t="s">
        <v>42</v>
      </c>
      <c r="H363" s="39">
        <f t="shared" si="296"/>
        <v>62.400000000000006</v>
      </c>
      <c r="I363" s="36">
        <f t="shared" si="297"/>
        <v>624</v>
      </c>
      <c r="J363" s="33">
        <f t="shared" si="298"/>
        <v>17.828571428571429</v>
      </c>
      <c r="K363" s="39">
        <f t="shared" si="299"/>
        <v>97.6</v>
      </c>
      <c r="L363" s="36">
        <f t="shared" si="300"/>
        <v>976</v>
      </c>
      <c r="M363" s="36">
        <f t="shared" si="301"/>
        <v>160</v>
      </c>
      <c r="N363" s="49">
        <f t="shared" si="302"/>
        <v>1600</v>
      </c>
      <c r="O363" s="46"/>
      <c r="R363" s="6">
        <v>160</v>
      </c>
    </row>
    <row r="364" spans="1:18" s="1" customFormat="1">
      <c r="A364" s="26">
        <f>IF(F364&lt;&gt;"",1+MAX($A$5:A363),"")</f>
        <v>258</v>
      </c>
      <c r="B364" s="20"/>
      <c r="C364" s="61" t="s">
        <v>324</v>
      </c>
      <c r="D364" s="58">
        <v>8</v>
      </c>
      <c r="E364" s="57">
        <v>0</v>
      </c>
      <c r="F364" s="58">
        <f t="shared" si="295"/>
        <v>8</v>
      </c>
      <c r="G364" s="59" t="s">
        <v>42</v>
      </c>
      <c r="H364" s="39">
        <f t="shared" si="296"/>
        <v>81.900000000000006</v>
      </c>
      <c r="I364" s="36">
        <f t="shared" si="297"/>
        <v>655.20000000000005</v>
      </c>
      <c r="J364" s="33">
        <f t="shared" si="298"/>
        <v>18.720000000000002</v>
      </c>
      <c r="K364" s="39">
        <f t="shared" si="299"/>
        <v>128.1</v>
      </c>
      <c r="L364" s="36">
        <f t="shared" si="300"/>
        <v>1024.8</v>
      </c>
      <c r="M364" s="36">
        <f t="shared" si="301"/>
        <v>210</v>
      </c>
      <c r="N364" s="49">
        <f t="shared" si="302"/>
        <v>1680</v>
      </c>
      <c r="O364" s="46"/>
      <c r="R364" s="6">
        <v>210</v>
      </c>
    </row>
    <row r="365" spans="1:18" s="1" customFormat="1">
      <c r="A365" s="26">
        <f>IF(F365&lt;&gt;"",1+MAX($A$5:A364),"")</f>
        <v>259</v>
      </c>
      <c r="B365" s="20"/>
      <c r="C365" s="61" t="s">
        <v>325</v>
      </c>
      <c r="D365" s="58">
        <v>2</v>
      </c>
      <c r="E365" s="57">
        <v>0</v>
      </c>
      <c r="F365" s="58">
        <f t="shared" si="295"/>
        <v>2</v>
      </c>
      <c r="G365" s="59" t="s">
        <v>42</v>
      </c>
      <c r="H365" s="39">
        <f t="shared" si="296"/>
        <v>54.6</v>
      </c>
      <c r="I365" s="36">
        <f t="shared" si="297"/>
        <v>109.2</v>
      </c>
      <c r="J365" s="33">
        <f t="shared" si="298"/>
        <v>3.12</v>
      </c>
      <c r="K365" s="39">
        <f t="shared" si="299"/>
        <v>85.399999999999991</v>
      </c>
      <c r="L365" s="36">
        <f t="shared" si="300"/>
        <v>170.79999999999998</v>
      </c>
      <c r="M365" s="36">
        <f t="shared" si="301"/>
        <v>140</v>
      </c>
      <c r="N365" s="49">
        <f t="shared" si="302"/>
        <v>280</v>
      </c>
      <c r="O365" s="46"/>
      <c r="R365" s="6">
        <v>140</v>
      </c>
    </row>
    <row r="366" spans="1:18" s="1" customFormat="1">
      <c r="A366" s="26">
        <f>IF(F366&lt;&gt;"",1+MAX($A$5:A365),"")</f>
        <v>260</v>
      </c>
      <c r="B366" s="20"/>
      <c r="C366" s="61" t="s">
        <v>326</v>
      </c>
      <c r="D366" s="58">
        <v>10</v>
      </c>
      <c r="E366" s="57">
        <v>0</v>
      </c>
      <c r="F366" s="58">
        <f t="shared" si="295"/>
        <v>10</v>
      </c>
      <c r="G366" s="59" t="s">
        <v>42</v>
      </c>
      <c r="H366" s="39">
        <f t="shared" si="296"/>
        <v>128.70000000000002</v>
      </c>
      <c r="I366" s="36">
        <f t="shared" si="297"/>
        <v>1287.0000000000002</v>
      </c>
      <c r="J366" s="33">
        <f t="shared" si="298"/>
        <v>36.771428571428579</v>
      </c>
      <c r="K366" s="39">
        <f t="shared" si="299"/>
        <v>201.29999999999998</v>
      </c>
      <c r="L366" s="36">
        <f t="shared" si="300"/>
        <v>2012.9999999999998</v>
      </c>
      <c r="M366" s="36">
        <f t="shared" si="301"/>
        <v>330</v>
      </c>
      <c r="N366" s="49">
        <f t="shared" si="302"/>
        <v>3300</v>
      </c>
      <c r="O366" s="46"/>
      <c r="R366" s="6">
        <v>330</v>
      </c>
    </row>
    <row r="367" spans="1:18" s="1" customFormat="1">
      <c r="A367" s="26">
        <f>IF(F367&lt;&gt;"",1+MAX($A$5:A366),"")</f>
        <v>261</v>
      </c>
      <c r="B367" s="20"/>
      <c r="C367" s="61" t="s">
        <v>327</v>
      </c>
      <c r="D367" s="58">
        <v>1</v>
      </c>
      <c r="E367" s="57">
        <v>0</v>
      </c>
      <c r="F367" s="58">
        <f t="shared" si="295"/>
        <v>1</v>
      </c>
      <c r="G367" s="59" t="s">
        <v>42</v>
      </c>
      <c r="H367" s="39">
        <f t="shared" si="296"/>
        <v>54.6</v>
      </c>
      <c r="I367" s="36">
        <f t="shared" si="297"/>
        <v>54.6</v>
      </c>
      <c r="J367" s="33">
        <f t="shared" si="298"/>
        <v>1.56</v>
      </c>
      <c r="K367" s="39">
        <f t="shared" si="299"/>
        <v>85.399999999999991</v>
      </c>
      <c r="L367" s="36">
        <f t="shared" si="300"/>
        <v>85.399999999999991</v>
      </c>
      <c r="M367" s="36">
        <f t="shared" si="301"/>
        <v>140</v>
      </c>
      <c r="N367" s="49">
        <f t="shared" si="302"/>
        <v>140</v>
      </c>
      <c r="O367" s="46"/>
      <c r="R367" s="6">
        <v>140</v>
      </c>
    </row>
    <row r="368" spans="1:18" s="1" customFormat="1">
      <c r="A368" s="26">
        <f>IF(F368&lt;&gt;"",1+MAX($A$5:A367),"")</f>
        <v>262</v>
      </c>
      <c r="B368" s="20"/>
      <c r="C368" s="61" t="s">
        <v>328</v>
      </c>
      <c r="D368" s="58">
        <v>3</v>
      </c>
      <c r="E368" s="57">
        <v>0</v>
      </c>
      <c r="F368" s="58">
        <f t="shared" si="295"/>
        <v>3</v>
      </c>
      <c r="G368" s="59" t="s">
        <v>42</v>
      </c>
      <c r="H368" s="39">
        <f t="shared" si="296"/>
        <v>128.70000000000002</v>
      </c>
      <c r="I368" s="36">
        <f t="shared" si="297"/>
        <v>386.1</v>
      </c>
      <c r="J368" s="33">
        <f t="shared" si="298"/>
        <v>11.031428571428572</v>
      </c>
      <c r="K368" s="39">
        <f t="shared" si="299"/>
        <v>201.29999999999998</v>
      </c>
      <c r="L368" s="36">
        <f t="shared" si="300"/>
        <v>603.9</v>
      </c>
      <c r="M368" s="36">
        <f t="shared" si="301"/>
        <v>330</v>
      </c>
      <c r="N368" s="49">
        <f t="shared" si="302"/>
        <v>990</v>
      </c>
      <c r="O368" s="46"/>
      <c r="R368" s="6">
        <v>330</v>
      </c>
    </row>
    <row r="369" spans="1:18" s="1" customFormat="1">
      <c r="A369" s="26">
        <f>IF(F369&lt;&gt;"",1+MAX($A$5:A368),"")</f>
        <v>263</v>
      </c>
      <c r="B369" s="20"/>
      <c r="C369" s="61" t="s">
        <v>329</v>
      </c>
      <c r="D369" s="58">
        <v>2</v>
      </c>
      <c r="E369" s="57">
        <v>0</v>
      </c>
      <c r="F369" s="58">
        <f t="shared" si="295"/>
        <v>2</v>
      </c>
      <c r="G369" s="59" t="s">
        <v>42</v>
      </c>
      <c r="H369" s="39">
        <f t="shared" si="296"/>
        <v>54.6</v>
      </c>
      <c r="I369" s="36">
        <f t="shared" si="297"/>
        <v>109.2</v>
      </c>
      <c r="J369" s="33">
        <f t="shared" si="298"/>
        <v>3.12</v>
      </c>
      <c r="K369" s="39">
        <f t="shared" si="299"/>
        <v>85.399999999999991</v>
      </c>
      <c r="L369" s="36">
        <f t="shared" si="300"/>
        <v>170.79999999999998</v>
      </c>
      <c r="M369" s="36">
        <f t="shared" si="301"/>
        <v>140</v>
      </c>
      <c r="N369" s="49">
        <f t="shared" si="302"/>
        <v>280</v>
      </c>
      <c r="O369" s="46"/>
      <c r="R369" s="6">
        <v>140</v>
      </c>
    </row>
    <row r="370" spans="1:18" s="1" customFormat="1">
      <c r="A370" s="26">
        <f>IF(F370&lt;&gt;"",1+MAX($A$5:A369),"")</f>
        <v>264</v>
      </c>
      <c r="B370" s="20"/>
      <c r="C370" s="61" t="s">
        <v>330</v>
      </c>
      <c r="D370" s="58">
        <v>1</v>
      </c>
      <c r="E370" s="57">
        <v>0</v>
      </c>
      <c r="F370" s="58">
        <f t="shared" si="295"/>
        <v>1</v>
      </c>
      <c r="G370" s="59" t="s">
        <v>42</v>
      </c>
      <c r="H370" s="39">
        <f t="shared" si="296"/>
        <v>4329</v>
      </c>
      <c r="I370" s="36">
        <f t="shared" si="297"/>
        <v>4329</v>
      </c>
      <c r="J370" s="33">
        <f t="shared" si="298"/>
        <v>123.68571428571428</v>
      </c>
      <c r="K370" s="39">
        <f t="shared" si="299"/>
        <v>6771</v>
      </c>
      <c r="L370" s="36">
        <f t="shared" si="300"/>
        <v>6771</v>
      </c>
      <c r="M370" s="36">
        <f t="shared" si="301"/>
        <v>11100</v>
      </c>
      <c r="N370" s="49">
        <f t="shared" si="302"/>
        <v>11100</v>
      </c>
      <c r="O370" s="46"/>
      <c r="R370" s="6">
        <v>11100</v>
      </c>
    </row>
    <row r="371" spans="1:18" s="1" customFormat="1">
      <c r="A371" s="26">
        <f>IF(F371&lt;&gt;"",1+MAX($A$5:A370),"")</f>
        <v>265</v>
      </c>
      <c r="B371" s="20"/>
      <c r="C371" s="61" t="s">
        <v>331</v>
      </c>
      <c r="D371" s="58">
        <v>1</v>
      </c>
      <c r="E371" s="57">
        <v>0</v>
      </c>
      <c r="F371" s="58">
        <f t="shared" si="295"/>
        <v>1</v>
      </c>
      <c r="G371" s="59" t="s">
        <v>42</v>
      </c>
      <c r="H371" s="39">
        <f t="shared" si="296"/>
        <v>54.6</v>
      </c>
      <c r="I371" s="36">
        <f t="shared" si="297"/>
        <v>54.6</v>
      </c>
      <c r="J371" s="33">
        <f t="shared" si="298"/>
        <v>1.56</v>
      </c>
      <c r="K371" s="39">
        <f t="shared" si="299"/>
        <v>85.399999999999991</v>
      </c>
      <c r="L371" s="36">
        <f t="shared" si="300"/>
        <v>85.399999999999991</v>
      </c>
      <c r="M371" s="36">
        <f t="shared" si="301"/>
        <v>140</v>
      </c>
      <c r="N371" s="49">
        <f t="shared" si="302"/>
        <v>140</v>
      </c>
      <c r="O371" s="46"/>
      <c r="R371" s="6">
        <v>140</v>
      </c>
    </row>
    <row r="372" spans="1:18" s="1" customFormat="1">
      <c r="A372" s="26">
        <f>IF(F372&lt;&gt;"",1+MAX($A$5:A371),"")</f>
        <v>266</v>
      </c>
      <c r="B372" s="20"/>
      <c r="C372" s="61" t="s">
        <v>332</v>
      </c>
      <c r="D372" s="58">
        <v>1</v>
      </c>
      <c r="E372" s="57">
        <v>0</v>
      </c>
      <c r="F372" s="58">
        <f t="shared" si="295"/>
        <v>1</v>
      </c>
      <c r="G372" s="59" t="s">
        <v>42</v>
      </c>
      <c r="H372" s="39">
        <f t="shared" si="296"/>
        <v>89.7</v>
      </c>
      <c r="I372" s="36">
        <f t="shared" si="297"/>
        <v>89.7</v>
      </c>
      <c r="J372" s="33">
        <f t="shared" si="298"/>
        <v>2.5628571428571427</v>
      </c>
      <c r="K372" s="39">
        <f t="shared" si="299"/>
        <v>140.29999999999998</v>
      </c>
      <c r="L372" s="36">
        <f t="shared" si="300"/>
        <v>140.29999999999998</v>
      </c>
      <c r="M372" s="36">
        <f t="shared" si="301"/>
        <v>230</v>
      </c>
      <c r="N372" s="49">
        <f t="shared" si="302"/>
        <v>230</v>
      </c>
      <c r="O372" s="46"/>
      <c r="R372" s="6">
        <v>230</v>
      </c>
    </row>
    <row r="373" spans="1:18" s="1" customFormat="1">
      <c r="A373" s="26">
        <f>IF(F373&lt;&gt;"",1+MAX($A$5:A372),"")</f>
        <v>267</v>
      </c>
      <c r="B373" s="20"/>
      <c r="C373" s="61" t="s">
        <v>333</v>
      </c>
      <c r="D373" s="58">
        <v>1</v>
      </c>
      <c r="E373" s="57">
        <v>0</v>
      </c>
      <c r="F373" s="58">
        <f t="shared" si="295"/>
        <v>1</v>
      </c>
      <c r="G373" s="59" t="s">
        <v>42</v>
      </c>
      <c r="H373" s="39">
        <f t="shared" si="296"/>
        <v>144.30000000000001</v>
      </c>
      <c r="I373" s="36">
        <f t="shared" si="297"/>
        <v>144.30000000000001</v>
      </c>
      <c r="J373" s="33">
        <f t="shared" si="298"/>
        <v>4.1228571428571428</v>
      </c>
      <c r="K373" s="39">
        <f t="shared" si="299"/>
        <v>225.7</v>
      </c>
      <c r="L373" s="36">
        <f t="shared" si="300"/>
        <v>225.7</v>
      </c>
      <c r="M373" s="36">
        <f t="shared" si="301"/>
        <v>370</v>
      </c>
      <c r="N373" s="49">
        <f t="shared" si="302"/>
        <v>370</v>
      </c>
      <c r="O373" s="46"/>
      <c r="R373" s="6">
        <v>370</v>
      </c>
    </row>
    <row r="374" spans="1:18" s="1" customFormat="1">
      <c r="A374" s="26">
        <f>IF(F374&lt;&gt;"",1+MAX($A$5:A373),"")</f>
        <v>268</v>
      </c>
      <c r="B374" s="20"/>
      <c r="C374" s="61" t="s">
        <v>334</v>
      </c>
      <c r="D374" s="58">
        <v>2</v>
      </c>
      <c r="E374" s="57">
        <v>0</v>
      </c>
      <c r="F374" s="58">
        <f t="shared" si="295"/>
        <v>2</v>
      </c>
      <c r="G374" s="59" t="s">
        <v>42</v>
      </c>
      <c r="H374" s="39">
        <f t="shared" si="296"/>
        <v>128.70000000000002</v>
      </c>
      <c r="I374" s="36">
        <f t="shared" si="297"/>
        <v>257.40000000000003</v>
      </c>
      <c r="J374" s="33">
        <f t="shared" si="298"/>
        <v>7.354285714285715</v>
      </c>
      <c r="K374" s="39">
        <f t="shared" si="299"/>
        <v>201.29999999999998</v>
      </c>
      <c r="L374" s="36">
        <f t="shared" si="300"/>
        <v>402.59999999999997</v>
      </c>
      <c r="M374" s="36">
        <f t="shared" si="301"/>
        <v>330</v>
      </c>
      <c r="N374" s="49">
        <f t="shared" si="302"/>
        <v>660</v>
      </c>
      <c r="O374" s="46"/>
      <c r="R374" s="6">
        <v>330</v>
      </c>
    </row>
    <row r="375" spans="1:18" s="1" customFormat="1">
      <c r="A375" s="26">
        <f>IF(F375&lt;&gt;"",1+MAX($A$5:A374),"")</f>
        <v>269</v>
      </c>
      <c r="B375" s="20"/>
      <c r="C375" s="61" t="s">
        <v>335</v>
      </c>
      <c r="D375" s="58">
        <v>3</v>
      </c>
      <c r="E375" s="57">
        <v>0</v>
      </c>
      <c r="F375" s="58">
        <f t="shared" si="295"/>
        <v>3</v>
      </c>
      <c r="G375" s="59" t="s">
        <v>42</v>
      </c>
      <c r="H375" s="39">
        <f t="shared" si="296"/>
        <v>54.6</v>
      </c>
      <c r="I375" s="36">
        <f t="shared" si="297"/>
        <v>163.80000000000001</v>
      </c>
      <c r="J375" s="33">
        <f t="shared" si="298"/>
        <v>4.6800000000000006</v>
      </c>
      <c r="K375" s="39">
        <f t="shared" si="299"/>
        <v>85.399999999999991</v>
      </c>
      <c r="L375" s="36">
        <f t="shared" si="300"/>
        <v>256.2</v>
      </c>
      <c r="M375" s="36">
        <f t="shared" si="301"/>
        <v>140</v>
      </c>
      <c r="N375" s="49">
        <f t="shared" si="302"/>
        <v>420</v>
      </c>
      <c r="O375" s="46"/>
      <c r="R375" s="6">
        <v>140</v>
      </c>
    </row>
    <row r="376" spans="1:18" s="1" customFormat="1">
      <c r="A376" s="26" t="str">
        <f>IF(F376&lt;&gt;"",1+MAX($A$5:A375),"")</f>
        <v/>
      </c>
      <c r="B376" s="20"/>
      <c r="C376" s="61"/>
      <c r="D376" s="58"/>
      <c r="E376" s="57"/>
      <c r="F376" s="58"/>
      <c r="G376" s="59"/>
      <c r="H376" s="60"/>
      <c r="I376" s="60"/>
      <c r="J376" s="60"/>
      <c r="K376" s="60"/>
      <c r="L376" s="60"/>
      <c r="M376" s="60"/>
      <c r="N376" s="64"/>
      <c r="O376" s="46"/>
      <c r="R376" s="6"/>
    </row>
    <row r="377" spans="1:18" s="1" customFormat="1">
      <c r="A377" s="26" t="str">
        <f>IF(F377&lt;&gt;"",1+MAX($A$5:A376),"")</f>
        <v/>
      </c>
      <c r="B377" s="20"/>
      <c r="C377" s="65" t="s">
        <v>336</v>
      </c>
      <c r="D377" s="61"/>
      <c r="E377" s="57"/>
      <c r="F377" s="58"/>
      <c r="G377" s="59"/>
      <c r="H377" s="60"/>
      <c r="I377" s="60"/>
      <c r="J377" s="60"/>
      <c r="K377" s="60"/>
      <c r="L377" s="60"/>
      <c r="M377" s="60"/>
      <c r="N377" s="64"/>
      <c r="O377" s="46"/>
      <c r="R377" s="6"/>
    </row>
    <row r="378" spans="1:18" s="1" customFormat="1">
      <c r="A378" s="26">
        <f>IF(F378&lt;&gt;"",1+MAX($A$5:A377),"")</f>
        <v>270</v>
      </c>
      <c r="B378" s="20"/>
      <c r="C378" s="61" t="s">
        <v>337</v>
      </c>
      <c r="D378" s="58">
        <v>1</v>
      </c>
      <c r="E378" s="57">
        <v>0</v>
      </c>
      <c r="F378" s="58">
        <f t="shared" ref="F378:F380" si="303">D378*(1+E378)</f>
        <v>1</v>
      </c>
      <c r="G378" s="59" t="s">
        <v>42</v>
      </c>
      <c r="H378" s="39">
        <f t="shared" ref="H378:H380" si="304">R378*0.39</f>
        <v>819</v>
      </c>
      <c r="I378" s="36">
        <f t="shared" ref="I378:I380" si="305">H378*F378</f>
        <v>819</v>
      </c>
      <c r="J378" s="33">
        <f t="shared" ref="J378:J380" si="306">I378/35</f>
        <v>23.4</v>
      </c>
      <c r="K378" s="39">
        <f t="shared" ref="K378:K380" si="307">R378*0.61</f>
        <v>1281</v>
      </c>
      <c r="L378" s="36">
        <f t="shared" ref="L378:L380" si="308">K378*F378</f>
        <v>1281</v>
      </c>
      <c r="M378" s="36">
        <f t="shared" ref="M378:M380" si="309">H378+K378</f>
        <v>2100</v>
      </c>
      <c r="N378" s="49">
        <f t="shared" ref="N378:N380" si="310">M378*F378</f>
        <v>2100</v>
      </c>
      <c r="O378" s="46"/>
      <c r="R378" s="6">
        <v>2100</v>
      </c>
    </row>
    <row r="379" spans="1:18" s="1" customFormat="1">
      <c r="A379" s="26">
        <f>IF(F379&lt;&gt;"",1+MAX($A$5:A378),"")</f>
        <v>271</v>
      </c>
      <c r="B379" s="20"/>
      <c r="C379" s="61" t="s">
        <v>338</v>
      </c>
      <c r="D379" s="58">
        <v>1</v>
      </c>
      <c r="E379" s="57">
        <v>0</v>
      </c>
      <c r="F379" s="58">
        <f t="shared" si="303"/>
        <v>1</v>
      </c>
      <c r="G379" s="59" t="s">
        <v>42</v>
      </c>
      <c r="H379" s="39">
        <f t="shared" si="304"/>
        <v>468</v>
      </c>
      <c r="I379" s="36">
        <f t="shared" si="305"/>
        <v>468</v>
      </c>
      <c r="J379" s="33">
        <f t="shared" si="306"/>
        <v>13.371428571428572</v>
      </c>
      <c r="K379" s="39">
        <f t="shared" si="307"/>
        <v>732</v>
      </c>
      <c r="L379" s="36">
        <f t="shared" si="308"/>
        <v>732</v>
      </c>
      <c r="M379" s="36">
        <f t="shared" si="309"/>
        <v>1200</v>
      </c>
      <c r="N379" s="49">
        <f t="shared" si="310"/>
        <v>1200</v>
      </c>
      <c r="O379" s="46"/>
      <c r="R379" s="6">
        <v>1200</v>
      </c>
    </row>
    <row r="380" spans="1:18" s="1" customFormat="1">
      <c r="A380" s="26">
        <f>IF(F380&lt;&gt;"",1+MAX($A$5:A379),"")</f>
        <v>272</v>
      </c>
      <c r="B380" s="20"/>
      <c r="C380" s="61" t="s">
        <v>339</v>
      </c>
      <c r="D380" s="58">
        <v>1</v>
      </c>
      <c r="E380" s="57">
        <v>0</v>
      </c>
      <c r="F380" s="58">
        <f t="shared" si="303"/>
        <v>1</v>
      </c>
      <c r="G380" s="59" t="s">
        <v>42</v>
      </c>
      <c r="H380" s="39">
        <f t="shared" si="304"/>
        <v>468</v>
      </c>
      <c r="I380" s="36">
        <f t="shared" si="305"/>
        <v>468</v>
      </c>
      <c r="J380" s="33">
        <f t="shared" si="306"/>
        <v>13.371428571428572</v>
      </c>
      <c r="K380" s="39">
        <f t="shared" si="307"/>
        <v>732</v>
      </c>
      <c r="L380" s="36">
        <f t="shared" si="308"/>
        <v>732</v>
      </c>
      <c r="M380" s="36">
        <f t="shared" si="309"/>
        <v>1200</v>
      </c>
      <c r="N380" s="49">
        <f t="shared" si="310"/>
        <v>1200</v>
      </c>
      <c r="O380" s="46"/>
      <c r="R380" s="6">
        <v>1200</v>
      </c>
    </row>
    <row r="381" spans="1:18" s="1" customFormat="1">
      <c r="A381" s="26" t="str">
        <f>IF(F381&lt;&gt;"",1+MAX($A$5:A380),"")</f>
        <v/>
      </c>
      <c r="B381" s="20"/>
      <c r="C381" s="61"/>
      <c r="D381" s="61"/>
      <c r="E381" s="57"/>
      <c r="F381" s="58"/>
      <c r="G381" s="59"/>
      <c r="H381" s="60"/>
      <c r="I381" s="60"/>
      <c r="J381" s="60"/>
      <c r="K381" s="60"/>
      <c r="L381" s="60"/>
      <c r="M381" s="60"/>
      <c r="N381" s="64"/>
      <c r="O381" s="46"/>
      <c r="R381" s="6"/>
    </row>
    <row r="382" spans="1:18" s="1" customFormat="1">
      <c r="A382" s="26" t="str">
        <f>IF(F382&lt;&gt;"",1+MAX($A$5:A381),"")</f>
        <v/>
      </c>
      <c r="B382" s="20"/>
      <c r="C382" s="65" t="s">
        <v>340</v>
      </c>
      <c r="D382" s="61"/>
      <c r="E382" s="57"/>
      <c r="F382" s="58"/>
      <c r="G382" s="59"/>
      <c r="H382" s="60"/>
      <c r="I382" s="60"/>
      <c r="J382" s="60"/>
      <c r="K382" s="60"/>
      <c r="L382" s="60"/>
      <c r="M382" s="60"/>
      <c r="N382" s="64"/>
      <c r="O382" s="46"/>
      <c r="R382" s="6"/>
    </row>
    <row r="383" spans="1:18" s="1" customFormat="1">
      <c r="A383" s="26">
        <f>IF(F383&lt;&gt;"",1+MAX($A$5:A382),"")</f>
        <v>273</v>
      </c>
      <c r="B383" s="20"/>
      <c r="C383" s="61" t="s">
        <v>341</v>
      </c>
      <c r="D383" s="58">
        <v>16</v>
      </c>
      <c r="E383" s="57">
        <v>0</v>
      </c>
      <c r="F383" s="58">
        <f t="shared" ref="F383:F389" si="311">D383*(1+E383)</f>
        <v>16</v>
      </c>
      <c r="G383" s="59" t="s">
        <v>42</v>
      </c>
      <c r="H383" s="39">
        <f t="shared" ref="H383:H389" si="312">R383*0.39</f>
        <v>70.2</v>
      </c>
      <c r="I383" s="36">
        <f t="shared" ref="I383:I389" si="313">H383*F383</f>
        <v>1123.2</v>
      </c>
      <c r="J383" s="33">
        <f t="shared" ref="J383:J389" si="314">I383/35</f>
        <v>32.091428571428573</v>
      </c>
      <c r="K383" s="39">
        <f t="shared" ref="K383:K389" si="315">R383*0.61</f>
        <v>109.8</v>
      </c>
      <c r="L383" s="36">
        <f t="shared" ref="L383:L389" si="316">K383*F383</f>
        <v>1756.8</v>
      </c>
      <c r="M383" s="36">
        <f t="shared" ref="M383:M389" si="317">H383+K383</f>
        <v>180</v>
      </c>
      <c r="N383" s="49">
        <f t="shared" ref="N383:N389" si="318">M383*F383</f>
        <v>2880</v>
      </c>
      <c r="O383" s="46"/>
      <c r="R383" s="6">
        <v>180</v>
      </c>
    </row>
    <row r="384" spans="1:18" s="1" customFormat="1">
      <c r="A384" s="26">
        <f>IF(F384&lt;&gt;"",1+MAX($A$5:A383),"")</f>
        <v>274</v>
      </c>
      <c r="B384" s="20"/>
      <c r="C384" s="61" t="s">
        <v>342</v>
      </c>
      <c r="D384" s="58">
        <v>14</v>
      </c>
      <c r="E384" s="57">
        <v>0</v>
      </c>
      <c r="F384" s="58">
        <f t="shared" si="311"/>
        <v>14</v>
      </c>
      <c r="G384" s="59" t="s">
        <v>42</v>
      </c>
      <c r="H384" s="39">
        <f t="shared" si="312"/>
        <v>52.260000000000005</v>
      </c>
      <c r="I384" s="36">
        <f t="shared" si="313"/>
        <v>731.6400000000001</v>
      </c>
      <c r="J384" s="33">
        <f t="shared" si="314"/>
        <v>20.904000000000003</v>
      </c>
      <c r="K384" s="39">
        <f t="shared" si="315"/>
        <v>81.739999999999995</v>
      </c>
      <c r="L384" s="36">
        <f t="shared" si="316"/>
        <v>1144.3599999999999</v>
      </c>
      <c r="M384" s="36">
        <f t="shared" si="317"/>
        <v>134</v>
      </c>
      <c r="N384" s="49">
        <f t="shared" si="318"/>
        <v>1876</v>
      </c>
      <c r="O384" s="46"/>
      <c r="R384" s="6">
        <v>134</v>
      </c>
    </row>
    <row r="385" spans="1:18" s="1" customFormat="1">
      <c r="A385" s="26">
        <f>IF(F385&lt;&gt;"",1+MAX($A$5:A384),"")</f>
        <v>275</v>
      </c>
      <c r="B385" s="20"/>
      <c r="C385" s="61" t="s">
        <v>343</v>
      </c>
      <c r="D385" s="58">
        <v>13</v>
      </c>
      <c r="E385" s="57">
        <v>0</v>
      </c>
      <c r="F385" s="58">
        <f t="shared" si="311"/>
        <v>13</v>
      </c>
      <c r="G385" s="59" t="s">
        <v>42</v>
      </c>
      <c r="H385" s="39">
        <f t="shared" si="312"/>
        <v>42.9</v>
      </c>
      <c r="I385" s="36">
        <f t="shared" si="313"/>
        <v>557.69999999999993</v>
      </c>
      <c r="J385" s="33">
        <f t="shared" si="314"/>
        <v>15.934285714285712</v>
      </c>
      <c r="K385" s="39">
        <f t="shared" si="315"/>
        <v>67.099999999999994</v>
      </c>
      <c r="L385" s="36">
        <f t="shared" si="316"/>
        <v>872.3</v>
      </c>
      <c r="M385" s="36">
        <f t="shared" si="317"/>
        <v>110</v>
      </c>
      <c r="N385" s="49">
        <f t="shared" si="318"/>
        <v>1430</v>
      </c>
      <c r="O385" s="46"/>
      <c r="R385" s="6">
        <v>110</v>
      </c>
    </row>
    <row r="386" spans="1:18" s="1" customFormat="1">
      <c r="A386" s="26">
        <f>IF(F386&lt;&gt;"",1+MAX($A$5:A385),"")</f>
        <v>276</v>
      </c>
      <c r="B386" s="20"/>
      <c r="C386" s="61" t="s">
        <v>344</v>
      </c>
      <c r="D386" s="58">
        <v>1</v>
      </c>
      <c r="E386" s="57">
        <v>0</v>
      </c>
      <c r="F386" s="58">
        <f t="shared" si="311"/>
        <v>1</v>
      </c>
      <c r="G386" s="59" t="s">
        <v>42</v>
      </c>
      <c r="H386" s="39">
        <f t="shared" si="312"/>
        <v>78</v>
      </c>
      <c r="I386" s="36">
        <f t="shared" si="313"/>
        <v>78</v>
      </c>
      <c r="J386" s="33">
        <f t="shared" si="314"/>
        <v>2.2285714285714286</v>
      </c>
      <c r="K386" s="39">
        <f t="shared" si="315"/>
        <v>122</v>
      </c>
      <c r="L386" s="36">
        <f t="shared" si="316"/>
        <v>122</v>
      </c>
      <c r="M386" s="36">
        <f t="shared" si="317"/>
        <v>200</v>
      </c>
      <c r="N386" s="49">
        <f t="shared" si="318"/>
        <v>200</v>
      </c>
      <c r="O386" s="46"/>
      <c r="R386" s="6">
        <v>200</v>
      </c>
    </row>
    <row r="387" spans="1:18" s="1" customFormat="1">
      <c r="A387" s="26">
        <f>IF(F387&lt;&gt;"",1+MAX($A$5:A386),"")</f>
        <v>277</v>
      </c>
      <c r="B387" s="20"/>
      <c r="C387" s="61" t="s">
        <v>345</v>
      </c>
      <c r="D387" s="58">
        <v>4</v>
      </c>
      <c r="E387" s="57">
        <v>0</v>
      </c>
      <c r="F387" s="58">
        <f t="shared" si="311"/>
        <v>4</v>
      </c>
      <c r="G387" s="59" t="s">
        <v>42</v>
      </c>
      <c r="H387" s="39">
        <f t="shared" si="312"/>
        <v>54.6</v>
      </c>
      <c r="I387" s="36">
        <f t="shared" si="313"/>
        <v>218.4</v>
      </c>
      <c r="J387" s="33">
        <f t="shared" si="314"/>
        <v>6.24</v>
      </c>
      <c r="K387" s="39">
        <f t="shared" si="315"/>
        <v>85.399999999999991</v>
      </c>
      <c r="L387" s="36">
        <f t="shared" si="316"/>
        <v>341.59999999999997</v>
      </c>
      <c r="M387" s="36">
        <f t="shared" si="317"/>
        <v>140</v>
      </c>
      <c r="N387" s="49">
        <f t="shared" si="318"/>
        <v>560</v>
      </c>
      <c r="O387" s="46"/>
      <c r="R387" s="6">
        <v>140</v>
      </c>
    </row>
    <row r="388" spans="1:18" s="1" customFormat="1">
      <c r="A388" s="26">
        <f>IF(F388&lt;&gt;"",1+MAX($A$5:A387),"")</f>
        <v>278</v>
      </c>
      <c r="B388" s="20"/>
      <c r="C388" s="61" t="s">
        <v>346</v>
      </c>
      <c r="D388" s="58">
        <v>11</v>
      </c>
      <c r="E388" s="57">
        <v>0</v>
      </c>
      <c r="F388" s="58">
        <f t="shared" si="311"/>
        <v>11</v>
      </c>
      <c r="G388" s="59" t="s">
        <v>42</v>
      </c>
      <c r="H388" s="39">
        <f t="shared" si="312"/>
        <v>54.6</v>
      </c>
      <c r="I388" s="36">
        <f t="shared" si="313"/>
        <v>600.6</v>
      </c>
      <c r="J388" s="33">
        <f t="shared" si="314"/>
        <v>17.16</v>
      </c>
      <c r="K388" s="39">
        <f t="shared" si="315"/>
        <v>85.399999999999991</v>
      </c>
      <c r="L388" s="36">
        <f t="shared" si="316"/>
        <v>939.39999999999986</v>
      </c>
      <c r="M388" s="36">
        <f t="shared" si="317"/>
        <v>140</v>
      </c>
      <c r="N388" s="49">
        <f t="shared" si="318"/>
        <v>1540</v>
      </c>
      <c r="O388" s="46"/>
      <c r="R388" s="6">
        <v>140</v>
      </c>
    </row>
    <row r="389" spans="1:18" s="1" customFormat="1">
      <c r="A389" s="26">
        <f>IF(F389&lt;&gt;"",1+MAX($A$5:A388),"")</f>
        <v>279</v>
      </c>
      <c r="B389" s="20"/>
      <c r="C389" s="61" t="s">
        <v>347</v>
      </c>
      <c r="D389" s="58">
        <v>4</v>
      </c>
      <c r="E389" s="57">
        <v>0</v>
      </c>
      <c r="F389" s="58">
        <f t="shared" si="311"/>
        <v>4</v>
      </c>
      <c r="G389" s="59" t="s">
        <v>42</v>
      </c>
      <c r="H389" s="39">
        <f t="shared" si="312"/>
        <v>42.9</v>
      </c>
      <c r="I389" s="36">
        <f t="shared" si="313"/>
        <v>171.6</v>
      </c>
      <c r="J389" s="33">
        <f t="shared" si="314"/>
        <v>4.902857142857143</v>
      </c>
      <c r="K389" s="39">
        <f t="shared" si="315"/>
        <v>67.099999999999994</v>
      </c>
      <c r="L389" s="36">
        <f t="shared" si="316"/>
        <v>268.39999999999998</v>
      </c>
      <c r="M389" s="36">
        <f t="shared" si="317"/>
        <v>110</v>
      </c>
      <c r="N389" s="49">
        <f t="shared" si="318"/>
        <v>440</v>
      </c>
      <c r="O389" s="46"/>
      <c r="R389" s="6">
        <v>110</v>
      </c>
    </row>
    <row r="390" spans="1:18" s="1" customFormat="1">
      <c r="A390" s="26" t="str">
        <f>IF(F390&lt;&gt;"",1+MAX($A$5:A389),"")</f>
        <v/>
      </c>
      <c r="B390" s="20"/>
      <c r="C390" s="61"/>
      <c r="D390" s="61"/>
      <c r="E390" s="57"/>
      <c r="F390" s="58"/>
      <c r="G390" s="59"/>
      <c r="H390" s="60"/>
      <c r="I390" s="60"/>
      <c r="J390" s="60"/>
      <c r="K390" s="60"/>
      <c r="L390" s="60"/>
      <c r="M390" s="60"/>
      <c r="N390" s="64"/>
      <c r="O390" s="46"/>
      <c r="R390" s="6"/>
    </row>
    <row r="391" spans="1:18" s="96" customFormat="1" ht="15.75">
      <c r="A391" s="90" t="str">
        <f>IF(F391&lt;&gt;"",1+MAX(#REF!),"")</f>
        <v/>
      </c>
      <c r="B391" s="91"/>
      <c r="C391" s="92" t="s">
        <v>348</v>
      </c>
      <c r="D391" s="93"/>
      <c r="E391" s="93"/>
      <c r="F391" s="93"/>
      <c r="G391" s="93"/>
      <c r="H391" s="94"/>
      <c r="I391" s="94"/>
      <c r="J391" s="94"/>
      <c r="K391" s="94"/>
      <c r="L391" s="94"/>
      <c r="M391" s="94"/>
      <c r="N391" s="93"/>
      <c r="O391" s="95">
        <f>SUM(N392:N394)</f>
        <v>1618.7600000000002</v>
      </c>
      <c r="R391" s="98"/>
    </row>
    <row r="392" spans="1:18" s="1" customFormat="1">
      <c r="A392" s="26"/>
      <c r="B392" s="20"/>
      <c r="C392" s="61"/>
      <c r="D392" s="61"/>
      <c r="E392" s="57"/>
      <c r="F392" s="58"/>
      <c r="G392" s="59"/>
      <c r="H392" s="60"/>
      <c r="I392" s="60"/>
      <c r="J392" s="60"/>
      <c r="K392" s="60"/>
      <c r="L392" s="60"/>
      <c r="M392" s="60"/>
      <c r="N392" s="64"/>
      <c r="O392" s="46"/>
      <c r="R392" s="6"/>
    </row>
    <row r="393" spans="1:18" s="1" customFormat="1">
      <c r="A393" s="26">
        <f>IF(F393&lt;&gt;"",1+MAX($A$5:A392),"")</f>
        <v>280</v>
      </c>
      <c r="B393" s="20"/>
      <c r="C393" s="61" t="s">
        <v>349</v>
      </c>
      <c r="D393" s="58">
        <v>26</v>
      </c>
      <c r="E393" s="57">
        <v>0.1</v>
      </c>
      <c r="F393" s="58">
        <f t="shared" ref="F393" si="319">D393*(1+E393)</f>
        <v>28.6</v>
      </c>
      <c r="G393" s="59" t="s">
        <v>85</v>
      </c>
      <c r="H393" s="39">
        <f>R393*0.39</f>
        <v>22.074000000000002</v>
      </c>
      <c r="I393" s="36">
        <f t="shared" ref="I393" si="320">H393*F393</f>
        <v>631.31640000000004</v>
      </c>
      <c r="J393" s="33">
        <f>I393/35</f>
        <v>18.037611428571431</v>
      </c>
      <c r="K393" s="39">
        <f>R393*0.61</f>
        <v>34.526000000000003</v>
      </c>
      <c r="L393" s="36">
        <f t="shared" ref="L393" si="321">K393*F393</f>
        <v>987.44360000000017</v>
      </c>
      <c r="M393" s="36">
        <f t="shared" ref="M393" si="322">H393+K393</f>
        <v>56.600000000000009</v>
      </c>
      <c r="N393" s="49">
        <f t="shared" ref="N393" si="323">M393*F393</f>
        <v>1618.7600000000002</v>
      </c>
      <c r="O393" s="46"/>
      <c r="R393" s="6">
        <v>56.6</v>
      </c>
    </row>
    <row r="394" spans="1:18" s="1" customFormat="1">
      <c r="A394" s="26"/>
      <c r="B394" s="20"/>
      <c r="C394" s="61"/>
      <c r="D394" s="61"/>
      <c r="E394" s="57"/>
      <c r="F394" s="58"/>
      <c r="G394" s="59"/>
      <c r="H394" s="60"/>
      <c r="I394" s="60"/>
      <c r="J394" s="60"/>
      <c r="K394" s="60"/>
      <c r="L394" s="60"/>
      <c r="M394" s="60"/>
      <c r="N394" s="64"/>
      <c r="O394" s="46"/>
      <c r="R394" s="6"/>
    </row>
    <row r="395" spans="1:18">
      <c r="A395" s="66"/>
      <c r="B395" s="67"/>
      <c r="C395" s="68"/>
      <c r="D395" s="67"/>
      <c r="E395" s="69"/>
      <c r="F395" s="70"/>
      <c r="G395" s="71"/>
      <c r="H395" s="72"/>
      <c r="I395" s="72"/>
      <c r="J395" s="72"/>
      <c r="K395" s="72"/>
      <c r="L395" s="72"/>
      <c r="M395" s="72"/>
      <c r="N395" s="73"/>
      <c r="O395" s="74"/>
    </row>
    <row r="396" spans="1:18" s="115" customFormat="1" ht="15.75">
      <c r="A396" s="108" t="s">
        <v>350</v>
      </c>
      <c r="B396" s="109"/>
      <c r="C396" s="109"/>
      <c r="D396" s="110"/>
      <c r="E396" s="110"/>
      <c r="F396" s="110"/>
      <c r="G396" s="111"/>
      <c r="H396" s="112"/>
      <c r="I396" s="112"/>
      <c r="J396" s="112"/>
      <c r="K396" s="112"/>
      <c r="L396" s="112"/>
      <c r="M396" s="112"/>
      <c r="N396" s="113">
        <f>SUM(N7:N395)</f>
        <v>1407086.6746555553</v>
      </c>
      <c r="O396" s="114">
        <f>SUM(O5:O395)</f>
        <v>1407086.674655556</v>
      </c>
    </row>
    <row r="397" spans="1:18" s="115" customFormat="1" ht="15.75">
      <c r="A397" s="108" t="s">
        <v>351</v>
      </c>
      <c r="B397" s="109"/>
      <c r="C397" s="109"/>
      <c r="D397" s="110"/>
      <c r="E397" s="110"/>
      <c r="F397" s="110"/>
      <c r="G397" s="111"/>
      <c r="H397" s="116">
        <v>0.25</v>
      </c>
      <c r="I397" s="116"/>
      <c r="J397" s="116"/>
      <c r="K397" s="116"/>
      <c r="L397" s="116"/>
      <c r="M397" s="116"/>
      <c r="N397" s="113">
        <f>H397*N396</f>
        <v>351771.66866388882</v>
      </c>
      <c r="O397" s="114">
        <f>H397*O396</f>
        <v>351771.668663889</v>
      </c>
    </row>
    <row r="398" spans="1:18" s="106" customFormat="1" ht="28.5" customHeight="1">
      <c r="A398" s="99" t="s">
        <v>352</v>
      </c>
      <c r="B398" s="100"/>
      <c r="C398" s="100"/>
      <c r="D398" s="101"/>
      <c r="E398" s="101"/>
      <c r="F398" s="101"/>
      <c r="G398" s="102"/>
      <c r="H398" s="103"/>
      <c r="I398" s="103"/>
      <c r="J398" s="103"/>
      <c r="K398" s="103"/>
      <c r="L398" s="103"/>
      <c r="M398" s="103"/>
      <c r="N398" s="104">
        <f>SUM(N396:N397)</f>
        <v>1758858.343319444</v>
      </c>
      <c r="O398" s="105">
        <f>SUM(O396:O397)</f>
        <v>1758858.3433194449</v>
      </c>
      <c r="R398" s="107"/>
    </row>
  </sheetData>
  <mergeCells count="4">
    <mergeCell ref="E2:O2"/>
    <mergeCell ref="E3:F3"/>
    <mergeCell ref="P8:T8"/>
    <mergeCell ref="P9:T10"/>
  </mergeCells>
  <printOptions horizontalCentered="1" verticalCentered="1"/>
  <pageMargins left="0.7" right="0.7" top="0.75" bottom="0.75" header="0.3" footer="0.3"/>
  <pageSetup scale="1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Chart1</vt:lpstr>
      <vt:lpstr>Sheet1</vt:lpstr>
      <vt:lpstr>TAKE-OFF</vt:lpstr>
      <vt:lpstr>'TAKE-OFF'!Print_Area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Marks</dc:creator>
  <cp:lastModifiedBy>anime77751@gmail.com</cp:lastModifiedBy>
  <cp:lastPrinted>2017-05-12T04:12:00Z</cp:lastPrinted>
  <dcterms:created xsi:type="dcterms:W3CDTF">2004-05-05T14:08:00Z</dcterms:created>
  <dcterms:modified xsi:type="dcterms:W3CDTF">2024-05-30T10:57:26Z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ICV">
    <vt:lpwstr>103D6DC00A0D453D8513F0DD94F5837B_13</vt:lpwstr>
  </property>
  <property fmtid="{D5CDD505-2E9C-101B-9397-08002B2CF9AE}" pid="4" name="KSOProductBuildVer">
    <vt:lpwstr>1033-12.2.0.13266</vt:lpwstr>
  </property>
</Properties>
</file>